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2023年人才培养方案制订\人才培养方案(终稿)2023.5.30\路桥学院人才培养方案\道路与桥梁工程技术人才培养方案（3+3）\"/>
    </mc:Choice>
  </mc:AlternateContent>
  <bookViews>
    <workbookView xWindow="0" yWindow="0" windowWidth="23040" windowHeight="9444"/>
  </bookViews>
  <sheets>
    <sheet name="第2稿打印" sheetId="4" r:id="rId1"/>
    <sheet name="初稿" sheetId="3" r:id="rId2"/>
    <sheet name="Sheet2" sheetId="2" r:id="rId3"/>
    <sheet name="Sheet1" sheetId="1" r:id="rId4"/>
  </sheets>
  <definedNames>
    <definedName name="_xlnm.Print_Area" localSheetId="2">Sheet2!$A$1:$U$60</definedName>
    <definedName name="_xlnm.Print_Area" localSheetId="1">初稿!$A$1:$U$60</definedName>
    <definedName name="_xlnm.Print_Area" localSheetId="0">第2稿打印!$A$1:$U$59</definedName>
  </definedNames>
  <calcPr calcId="162913"/>
</workbook>
</file>

<file path=xl/calcChain.xml><?xml version="1.0" encoding="utf-8"?>
<calcChain xmlns="http://schemas.openxmlformats.org/spreadsheetml/2006/main">
  <c r="P59" i="1" l="1"/>
  <c r="U58" i="1"/>
  <c r="S58" i="1"/>
  <c r="R58" i="1"/>
  <c r="Q58" i="1"/>
  <c r="P58" i="1"/>
  <c r="O58" i="1"/>
  <c r="J57" i="1"/>
  <c r="M56" i="1"/>
  <c r="J56" i="1" s="1"/>
  <c r="I56" i="1"/>
  <c r="I58" i="1" s="1"/>
  <c r="M55" i="1"/>
  <c r="J55" i="1"/>
  <c r="M54" i="1"/>
  <c r="M53" i="1"/>
  <c r="J53" i="1"/>
  <c r="M52" i="1"/>
  <c r="J52" i="1" s="1"/>
  <c r="M51" i="1"/>
  <c r="J51" i="1"/>
  <c r="U49" i="1"/>
  <c r="U59" i="1" s="1"/>
  <c r="T49" i="1"/>
  <c r="S49" i="1"/>
  <c r="S59" i="1" s="1"/>
  <c r="R49" i="1"/>
  <c r="R59" i="1" s="1"/>
  <c r="Q49" i="1"/>
  <c r="Q59" i="1" s="1"/>
  <c r="P49" i="1"/>
  <c r="O49" i="1"/>
  <c r="O59" i="1" s="1"/>
  <c r="M49" i="1"/>
  <c r="J49" i="1"/>
  <c r="I49" i="1"/>
  <c r="T44" i="1"/>
  <c r="Q44" i="1"/>
  <c r="T43" i="1"/>
  <c r="R43" i="1"/>
  <c r="Q43" i="1"/>
  <c r="P43" i="1"/>
  <c r="O43" i="1"/>
  <c r="L43" i="1"/>
  <c r="J43" i="1"/>
  <c r="I43" i="1"/>
  <c r="K42" i="1"/>
  <c r="K39" i="1"/>
  <c r="K37" i="1"/>
  <c r="K36" i="1"/>
  <c r="K43" i="1" s="1"/>
  <c r="R35" i="1"/>
  <c r="Q35" i="1"/>
  <c r="P35" i="1"/>
  <c r="O35" i="1"/>
  <c r="L35" i="1"/>
  <c r="K35" i="1"/>
  <c r="J35" i="1"/>
  <c r="I35" i="1"/>
  <c r="R30" i="1"/>
  <c r="R44" i="1" s="1"/>
  <c r="Q30" i="1"/>
  <c r="P30" i="1"/>
  <c r="O30" i="1"/>
  <c r="O44" i="1" s="1"/>
  <c r="L30" i="1"/>
  <c r="I30" i="1"/>
  <c r="C61" i="1" s="1"/>
  <c r="K29" i="1"/>
  <c r="J28" i="1"/>
  <c r="K28" i="1" s="1"/>
  <c r="K27" i="1"/>
  <c r="K26" i="1"/>
  <c r="K25" i="1"/>
  <c r="K24" i="1"/>
  <c r="K23" i="1"/>
  <c r="K22" i="1"/>
  <c r="K21" i="1"/>
  <c r="K20" i="1"/>
  <c r="J19" i="1"/>
  <c r="J30" i="1" s="1"/>
  <c r="K18" i="1"/>
  <c r="R17" i="1"/>
  <c r="Q17" i="1"/>
  <c r="P17" i="1"/>
  <c r="P44" i="1" s="1"/>
  <c r="O17" i="1"/>
  <c r="L17" i="1"/>
  <c r="K17" i="1"/>
  <c r="J17" i="1"/>
  <c r="I17" i="1"/>
  <c r="Q56" i="2"/>
  <c r="T55" i="2"/>
  <c r="R55" i="2"/>
  <c r="R56" i="2" s="1"/>
  <c r="Q55" i="2"/>
  <c r="P55" i="2"/>
  <c r="O55" i="2"/>
  <c r="J54" i="2"/>
  <c r="M53" i="2"/>
  <c r="J53" i="2" s="1"/>
  <c r="M52" i="2"/>
  <c r="J52" i="2"/>
  <c r="M51" i="2"/>
  <c r="J51" i="2"/>
  <c r="M50" i="2"/>
  <c r="J50" i="2"/>
  <c r="M49" i="2"/>
  <c r="J49" i="2"/>
  <c r="J55" i="2" s="1"/>
  <c r="T47" i="2"/>
  <c r="T56" i="2" s="1"/>
  <c r="S47" i="2"/>
  <c r="R47" i="2"/>
  <c r="Q47" i="2"/>
  <c r="P47" i="2"/>
  <c r="P56" i="2" s="1"/>
  <c r="O47" i="2"/>
  <c r="O56" i="2" s="1"/>
  <c r="M47" i="2"/>
  <c r="J47" i="2"/>
  <c r="I47" i="2"/>
  <c r="R42" i="2"/>
  <c r="Q41" i="2"/>
  <c r="O41" i="2"/>
  <c r="L41" i="2"/>
  <c r="J41" i="2"/>
  <c r="I41" i="2"/>
  <c r="J39" i="2"/>
  <c r="K39" i="2" s="1"/>
  <c r="K38" i="2"/>
  <c r="K37" i="2"/>
  <c r="K35" i="2"/>
  <c r="R34" i="2"/>
  <c r="Q34" i="2"/>
  <c r="P34" i="2"/>
  <c r="O34" i="2"/>
  <c r="L34" i="2"/>
  <c r="K34" i="2"/>
  <c r="J34" i="2"/>
  <c r="I34" i="2"/>
  <c r="R30" i="2"/>
  <c r="Q30" i="2"/>
  <c r="P30" i="2"/>
  <c r="O30" i="2"/>
  <c r="L30" i="2"/>
  <c r="T58" i="2" s="1"/>
  <c r="I30" i="2"/>
  <c r="K29" i="2"/>
  <c r="K22" i="2"/>
  <c r="J21" i="2"/>
  <c r="J30" i="2" s="1"/>
  <c r="H58" i="2" s="1"/>
  <c r="K20" i="2"/>
  <c r="K18" i="2"/>
  <c r="R17" i="2"/>
  <c r="Q17" i="2"/>
  <c r="Q42" i="2" s="1"/>
  <c r="P17" i="2"/>
  <c r="P42" i="2" s="1"/>
  <c r="O17" i="2"/>
  <c r="O42" i="2" s="1"/>
  <c r="L17" i="2"/>
  <c r="K17" i="2"/>
  <c r="J17" i="2"/>
  <c r="I17" i="2"/>
  <c r="P56" i="3"/>
  <c r="T55" i="3"/>
  <c r="R55" i="3"/>
  <c r="Q55" i="3"/>
  <c r="Q56" i="3" s="1"/>
  <c r="P55" i="3"/>
  <c r="O55" i="3"/>
  <c r="J54" i="3"/>
  <c r="M53" i="3"/>
  <c r="I53" i="3" s="1"/>
  <c r="I55" i="3" s="1"/>
  <c r="J53" i="3"/>
  <c r="M52" i="3"/>
  <c r="J52" i="3"/>
  <c r="M51" i="3"/>
  <c r="J51" i="3" s="1"/>
  <c r="M50" i="3"/>
  <c r="J50" i="3"/>
  <c r="M49" i="3"/>
  <c r="J49" i="3" s="1"/>
  <c r="T47" i="3"/>
  <c r="T56" i="3" s="1"/>
  <c r="S47" i="3"/>
  <c r="R47" i="3"/>
  <c r="R56" i="3" s="1"/>
  <c r="Q47" i="3"/>
  <c r="P47" i="3"/>
  <c r="O47" i="3"/>
  <c r="O56" i="3" s="1"/>
  <c r="M47" i="3"/>
  <c r="J47" i="3"/>
  <c r="I47" i="3"/>
  <c r="Q42" i="3"/>
  <c r="Q41" i="3"/>
  <c r="O41" i="3"/>
  <c r="L41" i="3"/>
  <c r="J41" i="3"/>
  <c r="I41" i="3"/>
  <c r="C58" i="3" s="1"/>
  <c r="J39" i="3"/>
  <c r="K39" i="3" s="1"/>
  <c r="K38" i="3"/>
  <c r="K37" i="3"/>
  <c r="K41" i="3" s="1"/>
  <c r="K35" i="3"/>
  <c r="R34" i="3"/>
  <c r="Q34" i="3"/>
  <c r="P34" i="3"/>
  <c r="O34" i="3"/>
  <c r="L34" i="3"/>
  <c r="K34" i="3"/>
  <c r="J34" i="3"/>
  <c r="I34" i="3"/>
  <c r="R30" i="3"/>
  <c r="Q30" i="3"/>
  <c r="P30" i="3"/>
  <c r="O30" i="3"/>
  <c r="L30" i="3"/>
  <c r="J30" i="3"/>
  <c r="I30" i="3"/>
  <c r="K29" i="3"/>
  <c r="K22" i="3"/>
  <c r="K21" i="3"/>
  <c r="J21" i="3"/>
  <c r="K20" i="3"/>
  <c r="K18" i="3"/>
  <c r="K30" i="3" s="1"/>
  <c r="R17" i="3"/>
  <c r="R42" i="3" s="1"/>
  <c r="Q17" i="3"/>
  <c r="P17" i="3"/>
  <c r="P42" i="3" s="1"/>
  <c r="O17" i="3"/>
  <c r="O42" i="3" s="1"/>
  <c r="L17" i="3"/>
  <c r="K17" i="3"/>
  <c r="J17" i="3"/>
  <c r="I17" i="3"/>
  <c r="T55" i="4"/>
  <c r="O55" i="4"/>
  <c r="T54" i="4"/>
  <c r="R54" i="4"/>
  <c r="Q54" i="4"/>
  <c r="P54" i="4"/>
  <c r="P55" i="4" s="1"/>
  <c r="O54" i="4"/>
  <c r="J53" i="4"/>
  <c r="M52" i="4"/>
  <c r="J52" i="4"/>
  <c r="I52" i="4"/>
  <c r="I54" i="4" s="1"/>
  <c r="M51" i="4"/>
  <c r="J51" i="4"/>
  <c r="M50" i="4"/>
  <c r="J50" i="4"/>
  <c r="M49" i="4"/>
  <c r="J49" i="4"/>
  <c r="M48" i="4"/>
  <c r="M54" i="4" s="1"/>
  <c r="J48" i="4"/>
  <c r="J54" i="4" s="1"/>
  <c r="T46" i="4"/>
  <c r="S46" i="4"/>
  <c r="R46" i="4"/>
  <c r="R55" i="4" s="1"/>
  <c r="Q46" i="4"/>
  <c r="Q55" i="4" s="1"/>
  <c r="O46" i="4"/>
  <c r="M46" i="4"/>
  <c r="J46" i="4"/>
  <c r="I46" i="4"/>
  <c r="O40" i="4"/>
  <c r="O39" i="4"/>
  <c r="L39" i="4"/>
  <c r="I39" i="4"/>
  <c r="K38" i="4"/>
  <c r="J37" i="4"/>
  <c r="K37" i="4" s="1"/>
  <c r="J36" i="4"/>
  <c r="K36" i="4" s="1"/>
  <c r="K34" i="4"/>
  <c r="R33" i="4"/>
  <c r="Q33" i="4"/>
  <c r="P33" i="4"/>
  <c r="O33" i="4"/>
  <c r="L33" i="4"/>
  <c r="K33" i="4"/>
  <c r="J33" i="4"/>
  <c r="I33" i="4"/>
  <c r="R29" i="4"/>
  <c r="Q29" i="4"/>
  <c r="P29" i="4"/>
  <c r="O29" i="4"/>
  <c r="L29" i="4"/>
  <c r="I29" i="4"/>
  <c r="K28" i="4"/>
  <c r="K21" i="4"/>
  <c r="J20" i="4"/>
  <c r="J29" i="4" s="1"/>
  <c r="K19" i="4"/>
  <c r="K17" i="4"/>
  <c r="R16" i="4"/>
  <c r="R40" i="4" s="1"/>
  <c r="Q16" i="4"/>
  <c r="Q40" i="4" s="1"/>
  <c r="P16" i="4"/>
  <c r="P40" i="4" s="1"/>
  <c r="O16" i="4"/>
  <c r="L16" i="4"/>
  <c r="K16" i="4"/>
  <c r="J16" i="4"/>
  <c r="I16" i="4"/>
  <c r="K39" i="4" l="1"/>
  <c r="C57" i="4"/>
  <c r="T58" i="3"/>
  <c r="H58" i="3"/>
  <c r="J58" i="1"/>
  <c r="H61" i="1" s="1"/>
  <c r="T57" i="4"/>
  <c r="N58" i="3"/>
  <c r="J55" i="3"/>
  <c r="K41" i="2"/>
  <c r="J39" i="4"/>
  <c r="H57" i="4" s="1"/>
  <c r="M55" i="2"/>
  <c r="M58" i="1"/>
  <c r="M55" i="3"/>
  <c r="K19" i="1"/>
  <c r="K30" i="1" s="1"/>
  <c r="N61" i="1" s="1"/>
  <c r="K20" i="4"/>
  <c r="K29" i="4" s="1"/>
  <c r="N57" i="4" s="1"/>
  <c r="I53" i="2"/>
  <c r="I55" i="2" s="1"/>
  <c r="C58" i="2" s="1"/>
  <c r="K21" i="2"/>
  <c r="K30" i="2" s="1"/>
  <c r="N58" i="2" s="1"/>
  <c r="U61" i="1" l="1"/>
</calcChain>
</file>

<file path=xl/sharedStrings.xml><?xml version="1.0" encoding="utf-8"?>
<sst xmlns="http://schemas.openxmlformats.org/spreadsheetml/2006/main" count="890" uniqueCount="210">
  <si>
    <r>
      <rPr>
        <b/>
        <sz val="14"/>
        <rFont val="宋体"/>
        <charset val="134"/>
      </rP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级中高职分段培养《</t>
    </r>
    <r>
      <rPr>
        <b/>
        <u/>
        <sz val="14"/>
        <rFont val="宋体"/>
        <charset val="134"/>
      </rPr>
      <t>道路与桥梁工程技术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</si>
  <si>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</si>
  <si>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</si>
  <si>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</si>
  <si>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</si>
  <si>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</si>
  <si>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</si>
  <si>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</si>
  <si>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</si>
  <si>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</si>
  <si>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</si>
  <si>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</si>
  <si>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</si>
  <si>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</si>
  <si>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</si>
  <si>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</si>
  <si>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</si>
  <si>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</si>
  <si>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</si>
  <si>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</si>
  <si>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</si>
  <si>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</si>
  <si>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</si>
  <si>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r>
      <rPr>
        <sz val="8"/>
        <rFont val="宋体"/>
        <charset val="134"/>
      </rPr>
      <t>综合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生产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实习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撰写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答辩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</si>
  <si>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</si>
  <si>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</si>
  <si>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</si>
  <si>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</si>
  <si>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</si>
  <si>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</si>
  <si>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</si>
  <si>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</si>
  <si>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</si>
  <si>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</si>
  <si>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6"/>
        <rFont val="宋体"/>
        <charset val="134"/>
      </rPr>
      <t>第</t>
    </r>
    <r>
      <rPr>
        <sz val="6"/>
        <rFont val="Times New Roman"/>
        <family val="1"/>
      </rPr>
      <t>1</t>
    </r>
    <r>
      <rPr>
        <sz val="6"/>
        <rFont val="宋体"/>
        <charset val="134"/>
      </rPr>
      <t>、</t>
    </r>
    <r>
      <rPr>
        <sz val="6"/>
        <rFont val="Times New Roman"/>
        <family val="1"/>
      </rPr>
      <t>3</t>
    </r>
    <r>
      <rPr>
        <sz val="6"/>
        <rFont val="宋体"/>
        <charset val="134"/>
      </rPr>
      <t>、</t>
    </r>
    <r>
      <rPr>
        <sz val="6"/>
        <rFont val="Times New Roman"/>
        <family val="1"/>
      </rPr>
      <t>4</t>
    </r>
    <r>
      <rPr>
        <sz val="6"/>
        <rFont val="宋体"/>
        <charset val="134"/>
      </rPr>
      <t>、</t>
    </r>
    <r>
      <rPr>
        <sz val="6"/>
        <rFont val="Times New Roman"/>
        <family val="1"/>
      </rPr>
      <t>5</t>
    </r>
    <r>
      <rPr>
        <sz val="6"/>
        <rFont val="宋体"/>
        <charset val="134"/>
      </rPr>
      <t>学期：</t>
    </r>
    <r>
      <rPr>
        <sz val="6"/>
        <rFont val="Times New Roman"/>
        <family val="1"/>
      </rPr>
      <t>2</t>
    </r>
    <r>
      <rPr>
        <sz val="6"/>
        <rFont val="宋体"/>
        <charset val="134"/>
      </rPr>
      <t>课时</t>
    </r>
    <r>
      <rPr>
        <sz val="6"/>
        <rFont val="Times New Roman"/>
        <family val="1"/>
      </rPr>
      <t>/</t>
    </r>
    <r>
      <rPr>
        <sz val="6"/>
        <rFont val="宋体"/>
        <charset val="134"/>
      </rPr>
      <t>周</t>
    </r>
    <r>
      <rPr>
        <sz val="6"/>
        <rFont val="Times New Roman"/>
        <family val="1"/>
      </rPr>
      <t>×4</t>
    </r>
    <r>
      <rPr>
        <sz val="6"/>
        <rFont val="宋体"/>
        <charset val="134"/>
      </rPr>
      <t>周，第2学期：2课时/周×5周（含廉洁教育</t>
    </r>
    <r>
      <rPr>
        <sz val="6"/>
        <rFont val="Times New Roman"/>
        <family val="1"/>
      </rPr>
      <t>2</t>
    </r>
    <r>
      <rPr>
        <sz val="6"/>
        <rFont val="宋体"/>
        <charset val="134"/>
      </rPr>
      <t>课时），第</t>
    </r>
    <r>
      <rPr>
        <sz val="6"/>
        <rFont val="Times New Roman"/>
        <family val="1"/>
      </rPr>
      <t>6</t>
    </r>
    <r>
      <rPr>
        <sz val="6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</si>
  <si>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</si>
  <si>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</si>
  <si>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</si>
  <si>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</si>
  <si>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大学英语（中高职分段培养）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</si>
  <si>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</si>
  <si>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宋体"/>
        <charset val="134"/>
      </rPr>
      <t>基础部</t>
    </r>
  </si>
  <si>
    <t>计算机应用基础</t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</si>
  <si>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</si>
  <si>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</si>
  <si>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</si>
  <si>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</si>
  <si>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</si>
  <si>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</si>
  <si>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family val="1"/>
      </rPr>
      <t>32
(</t>
    </r>
    <r>
      <rPr>
        <sz val="6"/>
        <rFont val="宋体"/>
        <charset val="134"/>
      </rPr>
      <t>线下</t>
    </r>
    <r>
      <rPr>
        <sz val="6"/>
        <rFont val="Times New Roman"/>
        <family val="1"/>
      </rPr>
      <t>2×8</t>
    </r>
    <r>
      <rPr>
        <sz val="6"/>
        <rFont val="宋体"/>
        <charset val="134"/>
      </rPr>
      <t>)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</si>
  <si>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</si>
  <si>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</si>
  <si>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family val="1"/>
      </rPr>
      <t xml:space="preserve">36
</t>
    </r>
    <r>
      <rPr>
        <sz val="6"/>
        <rFont val="宋体"/>
        <charset val="134"/>
      </rPr>
      <t>(线下</t>
    </r>
    <r>
      <rPr>
        <sz val="6"/>
        <rFont val="Times New Roman"/>
        <family val="1"/>
      </rPr>
      <t>2×9</t>
    </r>
    <r>
      <rPr>
        <sz val="6"/>
        <rFont val="宋体"/>
        <charset val="134"/>
      </rPr>
      <t>)</t>
    </r>
  </si>
  <si>
    <r>
      <rPr>
        <sz val="8"/>
        <rFont val="宋体"/>
        <charset val="134"/>
      </rPr>
      <t>大学生心理健康</t>
    </r>
  </si>
  <si>
    <t>3×11</t>
  </si>
  <si>
    <t>小计</t>
  </si>
  <si>
    <t>路桥学院</t>
  </si>
  <si>
    <t>专业技能课</t>
  </si>
  <si>
    <t>专业课程</t>
  </si>
  <si>
    <t>专业群共享课程</t>
  </si>
  <si>
    <r>
      <rPr>
        <sz val="8"/>
        <rFont val="宋体"/>
        <charset val="134"/>
      </rPr>
      <t>工程制图与</t>
    </r>
    <r>
      <rPr>
        <sz val="8"/>
        <rFont val="Times New Roman"/>
      </rPr>
      <t>CAD</t>
    </r>
  </si>
  <si>
    <t>工程力学</t>
  </si>
  <si>
    <t>土工技术与应用（线上线下）</t>
  </si>
  <si>
    <t>工程测量技术★▲</t>
  </si>
  <si>
    <t>道路材料检测与应用★▲（线上线下）</t>
  </si>
  <si>
    <t>专业必修课程</t>
  </si>
  <si>
    <t>路基路面施工★▲</t>
  </si>
  <si>
    <t>桥梁施工技术★▲</t>
  </si>
  <si>
    <t>路基路面检测技术★▲（线上线下）</t>
  </si>
  <si>
    <t>桥梁检测技术★▲</t>
  </si>
  <si>
    <t>隧道施工与检测技术</t>
  </si>
  <si>
    <t>市政管廊施工与检测技术</t>
  </si>
  <si>
    <t>公路施工组织与概预算</t>
  </si>
  <si>
    <t>4*14</t>
  </si>
  <si>
    <t>选修课</t>
  </si>
  <si>
    <t>公共平台课程</t>
  </si>
  <si>
    <t>高等数学</t>
  </si>
  <si>
    <t>素质教育类课程</t>
  </si>
  <si>
    <t>文化
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</si>
  <si>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</si>
  <si>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</si>
  <si>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</si>
  <si>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</si>
  <si>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</si>
  <si>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</si>
  <si>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</si>
  <si>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专业选修课程</t>
  </si>
  <si>
    <r>
      <rPr>
        <sz val="8"/>
        <rFont val="宋体"/>
        <charset val="134"/>
      </rPr>
      <t>工程地质与水文</t>
    </r>
    <r>
      <rPr>
        <sz val="8"/>
        <rFont val="Times New Roman"/>
      </rPr>
      <t>/</t>
    </r>
    <r>
      <rPr>
        <sz val="8"/>
        <rFont val="宋体"/>
        <charset val="134"/>
      </rPr>
      <t>交通工程概论</t>
    </r>
  </si>
  <si>
    <r>
      <rPr>
        <sz val="8"/>
        <rFont val="宋体"/>
        <charset val="134"/>
      </rPr>
      <t>综合</t>
    </r>
    <r>
      <rPr>
        <sz val="8"/>
        <rFont val="Times New Roman"/>
      </rPr>
      <t xml:space="preserve">
</t>
    </r>
    <r>
      <rPr>
        <sz val="8"/>
        <rFont val="宋体"/>
        <charset val="134"/>
      </rPr>
      <t>生产</t>
    </r>
    <r>
      <rPr>
        <sz val="8"/>
        <rFont val="Times New Roman"/>
      </rPr>
      <t xml:space="preserve">
</t>
    </r>
    <r>
      <rPr>
        <sz val="8"/>
        <rFont val="宋体"/>
        <charset val="134"/>
      </rPr>
      <t>实习</t>
    </r>
    <r>
      <rPr>
        <sz val="8"/>
        <rFont val="Times New Roman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</rPr>
      <t xml:space="preserve">
</t>
    </r>
    <r>
      <rPr>
        <sz val="8"/>
        <rFont val="宋体"/>
        <charset val="134"/>
      </rPr>
      <t>撰写</t>
    </r>
    <r>
      <rPr>
        <sz val="8"/>
        <rFont val="Times New Roman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</rPr>
      <t xml:space="preserve">
</t>
    </r>
    <r>
      <rPr>
        <sz val="8"/>
        <rFont val="宋体"/>
        <charset val="134"/>
      </rPr>
      <t>答辩</t>
    </r>
  </si>
  <si>
    <r>
      <rPr>
        <sz val="8"/>
        <rFont val="Times New Roman"/>
      </rPr>
      <t>BIM</t>
    </r>
    <r>
      <rPr>
        <sz val="8"/>
        <rFont val="宋体"/>
        <charset val="134"/>
      </rPr>
      <t>建模</t>
    </r>
    <r>
      <rPr>
        <sz val="8"/>
        <rFont val="Times New Roman"/>
      </rPr>
      <t>/</t>
    </r>
    <r>
      <rPr>
        <sz val="8"/>
        <rFont val="宋体"/>
        <charset val="134"/>
      </rPr>
      <t>路桥施工图强化训练</t>
    </r>
  </si>
  <si>
    <t>4*8</t>
  </si>
  <si>
    <r>
      <rPr>
        <sz val="6"/>
        <rFont val="宋体"/>
        <charset val="134"/>
      </rPr>
      <t>公路病害识别与处治/施工机械使用与保养</t>
    </r>
    <r>
      <rPr>
        <sz val="6"/>
        <rFont val="Times New Roman"/>
        <family val="1"/>
      </rPr>
      <t xml:space="preserve">/ </t>
    </r>
    <r>
      <rPr>
        <sz val="6"/>
        <rFont val="宋体"/>
        <charset val="134"/>
      </rPr>
      <t>公路工程计量与计价（线上）</t>
    </r>
  </si>
  <si>
    <t>2*12</t>
  </si>
  <si>
    <t>工程招投标与合同管理/公路工程资料填写与归档管理（线上）</t>
  </si>
  <si>
    <t>施工安全管理/桥梁加固专题/预应力技术</t>
  </si>
  <si>
    <t>2*8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</si>
  <si>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</si>
  <si>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</si>
  <si>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</si>
  <si>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</si>
  <si>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</si>
  <si>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</si>
  <si>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</si>
  <si>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</si>
  <si>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</si>
  <si>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</si>
  <si>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</si>
  <si>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</si>
  <si>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t>计算机应用基础实训</t>
  </si>
  <si>
    <r>
      <rPr>
        <sz val="8"/>
        <rFont val="宋体"/>
        <charset val="134"/>
      </rPr>
      <t>电信学院</t>
    </r>
  </si>
  <si>
    <t>劳动教育</t>
  </si>
  <si>
    <t>16
8
8</t>
  </si>
  <si>
    <r>
      <rPr>
        <sz val="8"/>
        <rFont val="Times New Roman"/>
        <family val="1"/>
      </rPr>
      <t>16×1</t>
    </r>
    <r>
      <rPr>
        <sz val="8"/>
        <rFont val="宋体"/>
        <charset val="134"/>
      </rPr>
      <t>周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</si>
  <si>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</si>
  <si>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</si>
  <si>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</si>
  <si>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</si>
  <si>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</si>
  <si>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r>
      <rPr>
        <sz val="8"/>
        <color indexed="8"/>
        <rFont val="宋体"/>
        <charset val="134"/>
      </rPr>
      <t>工程识图与制图实训</t>
    </r>
    <r>
      <rPr>
        <sz val="8"/>
        <color indexed="8"/>
        <rFont val="Times New Roman"/>
      </rPr>
      <t>(CAD)</t>
    </r>
  </si>
  <si>
    <t>工程测量技术实训</t>
  </si>
  <si>
    <t>道路材料配合比设计</t>
  </si>
  <si>
    <r>
      <rPr>
        <sz val="8"/>
        <rFont val="宋体"/>
        <charset val="134"/>
      </rPr>
      <t>公路概预算实训</t>
    </r>
  </si>
  <si>
    <r>
      <rPr>
        <sz val="8"/>
        <rFont val="宋体"/>
        <charset val="134"/>
      </rPr>
      <t>顶岗实习</t>
    </r>
    <r>
      <rPr>
        <sz val="8"/>
        <rFont val="Times New Roman"/>
      </rPr>
      <t>(</t>
    </r>
    <r>
      <rPr>
        <sz val="8"/>
        <rFont val="宋体"/>
        <charset val="134"/>
      </rPr>
      <t>测量、试验、施工等</t>
    </r>
    <r>
      <rPr>
        <sz val="8"/>
        <rFont val="Times New Roman"/>
      </rPr>
      <t>)</t>
    </r>
  </si>
  <si>
    <r>
      <rPr>
        <sz val="8"/>
        <rFont val="宋体"/>
        <charset val="134"/>
      </rPr>
      <t>毕业设计（论文）与答辩</t>
    </r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</si>
  <si>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</si>
  <si>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</si>
  <si>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</si>
  <si>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</si>
  <si>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</si>
  <si>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</si>
  <si>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</si>
  <si>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1、本专业相关职业资格证书或技能等级证书（一项及以上）；2、高等学校英语应用能力B级或以上证书。</t>
    </r>
  </si>
  <si>
    <t>注：1.标★的为专业核心课、▲为X证书基础课程；2.课程类型A为理论课程、B为理实一体化课程、C为专项能力训练课程（实践、实验或实训课程）。</t>
  </si>
  <si>
    <t>综合
生产
实习（二）
、
毕业
论文
撰写
、
毕业
论文
答辩</t>
  </si>
  <si>
    <r>
      <rPr>
        <sz val="8"/>
        <rFont val="Times New Roman"/>
        <family val="1"/>
      </rPr>
      <t>16</t>
    </r>
    <r>
      <rPr>
        <sz val="8"/>
        <rFont val="宋体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charset val="134"/>
      </rPr>
      <t>周</t>
    </r>
  </si>
  <si>
    <t>道路材料检测与应用★▲</t>
  </si>
  <si>
    <r>
      <rPr>
        <sz val="8"/>
        <color indexed="8"/>
        <rFont val="宋体"/>
        <charset val="134"/>
      </rPr>
      <t>工程地质与水文</t>
    </r>
    <r>
      <rPr>
        <sz val="8"/>
        <color indexed="8"/>
        <rFont val="Times New Roman"/>
      </rPr>
      <t>/</t>
    </r>
    <r>
      <rPr>
        <sz val="8"/>
        <color indexed="8"/>
        <rFont val="宋体"/>
        <charset val="134"/>
      </rPr>
      <t>交通工程概论</t>
    </r>
  </si>
  <si>
    <r>
      <rPr>
        <sz val="8"/>
        <rFont val="Times New Roman"/>
      </rPr>
      <t>BIM</t>
    </r>
    <r>
      <rPr>
        <sz val="8"/>
        <rFont val="宋体"/>
        <charset val="134"/>
      </rPr>
      <t>建模</t>
    </r>
    <r>
      <rPr>
        <sz val="8"/>
        <rFont val="Times New Roman"/>
      </rPr>
      <t>/</t>
    </r>
    <r>
      <rPr>
        <sz val="8"/>
        <rFont val="宋体"/>
        <charset val="134"/>
      </rPr>
      <t>路桥施工图强化训练</t>
    </r>
  </si>
  <si>
    <t>4/8</t>
  </si>
  <si>
    <t>公路病害识别与处治(线上)</t>
  </si>
  <si>
    <t>线上</t>
  </si>
  <si>
    <t>工程招投标与合同管理/桥梁加固专题/预应力技术</t>
  </si>
  <si>
    <t>2/8</t>
  </si>
  <si>
    <t>施工安全管理/公路工程计量与计价/施工机械使用与保养</t>
  </si>
  <si>
    <t>公路工程资料填写与归档管理（线上）</t>
  </si>
  <si>
    <r>
      <rPr>
        <sz val="10"/>
        <color rgb="FFFF0000"/>
        <rFont val="宋体"/>
        <charset val="134"/>
      </rPr>
      <t>根据周课时，选择第</t>
    </r>
    <r>
      <rPr>
        <sz val="10"/>
        <color rgb="FFFF0000"/>
        <rFont val="Times New Roman"/>
        <family val="1"/>
      </rPr>
      <t>1</t>
    </r>
    <r>
      <rPr>
        <sz val="10"/>
        <color rgb="FFFF0000"/>
        <rFont val="宋体"/>
        <charset val="134"/>
      </rPr>
      <t>或第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charset val="134"/>
      </rPr>
      <t>学期开设</t>
    </r>
  </si>
  <si>
    <r>
      <rPr>
        <sz val="10"/>
        <color rgb="FFFF0000"/>
        <rFont val="宋体"/>
        <charset val="134"/>
      </rPr>
      <t>根据每学期实训周情况，灵活放在第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charset val="134"/>
      </rPr>
      <t>或第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charset val="134"/>
      </rPr>
      <t>学期</t>
    </r>
  </si>
  <si>
    <r>
      <rPr>
        <sz val="10"/>
        <rFont val="宋体"/>
        <charset val="134"/>
      </rPr>
      <t>建议放第</t>
    </r>
    <r>
      <rPr>
        <sz val="10"/>
        <rFont val="Times New Roman"/>
        <family val="1"/>
      </rPr>
      <t>2</t>
    </r>
    <r>
      <rPr>
        <sz val="10"/>
        <rFont val="宋体"/>
        <charset val="134"/>
      </rPr>
      <t>学期</t>
    </r>
  </si>
  <si>
    <r>
      <rPr>
        <sz val="10"/>
        <rFont val="宋体"/>
        <charset val="134"/>
      </rPr>
      <t>建议放第</t>
    </r>
    <r>
      <rPr>
        <sz val="10"/>
        <rFont val="Times New Roman"/>
        <family val="1"/>
      </rPr>
      <t>1</t>
    </r>
    <r>
      <rPr>
        <sz val="10"/>
        <rFont val="宋体"/>
        <charset val="134"/>
      </rPr>
      <t>学期</t>
    </r>
  </si>
  <si>
    <r>
      <rPr>
        <sz val="10"/>
        <color rgb="FFFF0000"/>
        <rFont val="宋体"/>
        <charset val="134"/>
      </rPr>
      <t>专业群共享课程：工程识图与制图(含</t>
    </r>
    <r>
      <rPr>
        <sz val="10"/>
        <color rgb="FFFF0000"/>
        <rFont val="Times New Roman"/>
        <family val="1"/>
      </rPr>
      <t>CAD)</t>
    </r>
    <r>
      <rPr>
        <sz val="10"/>
        <color rgb="FFFF0000"/>
        <rFont val="宋体"/>
        <charset val="134"/>
      </rPr>
      <t>、工程力学、土工技术与应用、工程测量技术、道路材料检测与应用</t>
    </r>
  </si>
  <si>
    <t>工程力学：道桥专业（不含3+3）放在第1学期，其他专业放第2学期；</t>
  </si>
  <si>
    <t>工程测量技术：道桥专业放在第2学期，其他专业放在第3学期；</t>
  </si>
  <si>
    <t>道路材料检测与应用：道桥专业放在第2学期，其他专业放在第3学期</t>
  </si>
  <si>
    <t>至少选择2门线上线下混合教学课程，用括弧标明</t>
  </si>
  <si>
    <r>
      <rPr>
        <sz val="10"/>
        <color rgb="FFFF0000"/>
        <rFont val="Times New Roman"/>
        <family val="1"/>
      </rPr>
      <t>X</t>
    </r>
    <r>
      <rPr>
        <sz val="10"/>
        <color rgb="FFFF0000"/>
        <rFont val="宋体"/>
        <charset val="134"/>
      </rPr>
      <t>证书基础课程：路桥无损检测、测量员、施工员等用的课程都算</t>
    </r>
  </si>
  <si>
    <r>
      <rPr>
        <sz val="8"/>
        <rFont val="Times New Roman"/>
        <family val="1"/>
      </rPr>
      <t xml:space="preserve">≥ 2 </t>
    </r>
    <r>
      <rPr>
        <sz val="8"/>
        <rFont val="宋体"/>
        <charset val="134"/>
      </rPr>
      <t>门课程线上线下混合教学（请括弧标明）</t>
    </r>
  </si>
  <si>
    <r>
      <rPr>
        <sz val="8"/>
        <rFont val="宋体"/>
        <charset val="134"/>
      </rPr>
      <t>若干“</t>
    </r>
    <r>
      <rPr>
        <sz val="8"/>
        <rFont val="Times New Roman"/>
        <family val="1"/>
      </rPr>
      <t>X</t>
    </r>
    <r>
      <rPr>
        <sz val="8"/>
        <rFont val="宋体"/>
        <charset val="134"/>
      </rPr>
      <t>证书基础课程</t>
    </r>
    <r>
      <rPr>
        <sz val="8"/>
        <rFont val="Times New Roman"/>
        <family val="1"/>
      </rPr>
      <t>”</t>
    </r>
  </si>
  <si>
    <r>
      <rPr>
        <sz val="10"/>
        <color rgb="FFFF0000"/>
        <rFont val="宋体"/>
        <charset val="134"/>
      </rPr>
      <t>普通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charset val="134"/>
      </rPr>
      <t>年制专业选，语文建议不选</t>
    </r>
  </si>
  <si>
    <t>至少选择2门线上线下混合教学课程，用括弧标明，建议选择道桥资源库中的课程</t>
  </si>
  <si>
    <t>注意开设学期与计算机课程在同一学期。</t>
  </si>
  <si>
    <t>计算机不做要求。</t>
  </si>
  <si>
    <r>
      <rPr>
        <b/>
        <sz val="14"/>
        <rFont val="宋体"/>
        <charset val="134"/>
      </rP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道路与桥梁工程技术</t>
    </r>
    <r>
      <rPr>
        <b/>
        <sz val="14"/>
        <rFont val="宋体"/>
        <charset val="134"/>
      </rPr>
      <t>》专业教学进程表</t>
    </r>
  </si>
  <si>
    <r>
      <rPr>
        <sz val="7"/>
        <rFont val="宋体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charset val="134"/>
      </rPr>
      <t>学期为实践教学2课时/周×4周。</t>
    </r>
  </si>
  <si>
    <t>7_3</t>
  </si>
  <si>
    <t>大学英语（其他生源类型专业）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</si>
  <si>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</si>
  <si>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Times New Roman"/>
        <family val="1"/>
      </rPr>
      <t>1</t>
    </r>
    <r>
      <rPr>
        <sz val="8"/>
        <rFont val="宋体"/>
        <charset val="134"/>
      </rPr>
      <t>或</t>
    </r>
    <r>
      <rPr>
        <sz val="8"/>
        <rFont val="Times New Roman"/>
        <family val="1"/>
      </rPr>
      <t>2</t>
    </r>
  </si>
  <si>
    <r>
      <rPr>
        <sz val="8"/>
        <rFont val="Times New Roman"/>
        <family val="1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charset val="134"/>
      </rPr>
      <t>）</t>
    </r>
  </si>
  <si>
    <r>
      <rPr>
        <sz val="8"/>
        <rFont val="Times New Roman"/>
        <family val="1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</si>
  <si>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charset val="134"/>
      </rPr>
      <t>门）</t>
    </r>
  </si>
  <si>
    <r>
      <rPr>
        <sz val="8"/>
        <rFont val="Times New Roman"/>
      </rPr>
      <t>工程识图与制图(</t>
    </r>
    <r>
      <rPr>
        <sz val="8"/>
        <rFont val="宋体"/>
        <charset val="134"/>
      </rPr>
      <t>含</t>
    </r>
    <r>
      <rPr>
        <sz val="8"/>
        <rFont val="Times New Roman"/>
      </rPr>
      <t>CAD)</t>
    </r>
  </si>
  <si>
    <t>土工技术与应用</t>
  </si>
  <si>
    <r>
      <rPr>
        <sz val="8"/>
        <rFont val="Times New Roman"/>
      </rPr>
      <t>*</t>
    </r>
    <r>
      <rPr>
        <sz val="8"/>
        <rFont val="宋体"/>
        <charset val="134"/>
      </rPr>
      <t>工程测量技术★▲</t>
    </r>
  </si>
  <si>
    <r>
      <rPr>
        <sz val="8"/>
        <rFont val="Times New Roman"/>
      </rPr>
      <t>*</t>
    </r>
    <r>
      <rPr>
        <sz val="8"/>
        <rFont val="宋体"/>
        <charset val="134"/>
      </rPr>
      <t>道路材料检测与应用★</t>
    </r>
  </si>
  <si>
    <t>桥梁结构与识图</t>
  </si>
  <si>
    <t>公路测设技术</t>
  </si>
  <si>
    <r>
      <rPr>
        <sz val="8"/>
        <rFont val="Times New Roman"/>
      </rPr>
      <t>*</t>
    </r>
    <r>
      <rPr>
        <sz val="8"/>
        <rFont val="宋体"/>
        <charset val="134"/>
      </rPr>
      <t>路基施工技术★▲</t>
    </r>
  </si>
  <si>
    <t>6/7</t>
  </si>
  <si>
    <r>
      <rPr>
        <sz val="8"/>
        <rFont val="Times New Roman"/>
      </rPr>
      <t>*</t>
    </r>
    <r>
      <rPr>
        <sz val="8"/>
        <rFont val="宋体"/>
        <charset val="134"/>
      </rPr>
      <t>路面施工技术★▲</t>
    </r>
  </si>
  <si>
    <t>6/9</t>
  </si>
  <si>
    <r>
      <rPr>
        <sz val="8"/>
        <rFont val="Times New Roman"/>
      </rPr>
      <t>*</t>
    </r>
    <r>
      <rPr>
        <sz val="8"/>
        <rFont val="宋体"/>
        <charset val="134"/>
      </rPr>
      <t>桥梁施工技术★▲</t>
    </r>
  </si>
  <si>
    <t>4*16</t>
  </si>
  <si>
    <r>
      <rPr>
        <sz val="8"/>
        <rFont val="Times New Roman"/>
      </rPr>
      <t>*</t>
    </r>
    <r>
      <rPr>
        <sz val="8"/>
        <rFont val="宋体"/>
        <charset val="134"/>
      </rPr>
      <t>公路工程检测技术★▲</t>
    </r>
  </si>
  <si>
    <r>
      <rPr>
        <sz val="8"/>
        <rFont val="Times New Roman"/>
      </rPr>
      <t>*</t>
    </r>
    <r>
      <rPr>
        <sz val="8"/>
        <rFont val="宋体"/>
        <charset val="134"/>
      </rPr>
      <t>公路施工组织与概预算★▲</t>
    </r>
  </si>
  <si>
    <t>1_2</t>
  </si>
  <si>
    <t>高等数学（其他生源类型专业）</t>
  </si>
  <si>
    <r>
      <rPr>
        <sz val="10"/>
        <color rgb="FFFF0000"/>
        <rFont val="宋体"/>
        <charset val="134"/>
      </rPr>
      <t>普通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charset val="134"/>
      </rPr>
      <t>年制专业选</t>
    </r>
  </si>
  <si>
    <t>大学语文</t>
  </si>
  <si>
    <t>1或2</t>
  </si>
  <si>
    <t>语文建议不选</t>
  </si>
  <si>
    <t>文化素质类</t>
  </si>
  <si>
    <t>公共
艺术
类</t>
  </si>
  <si>
    <r>
      <rPr>
        <sz val="8"/>
        <rFont val="宋体"/>
        <charset val="134"/>
      </rPr>
      <t xml:space="preserve">专业选修课程
</t>
    </r>
    <r>
      <rPr>
        <u/>
        <sz val="8"/>
        <rFont val="宋体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charset val="134"/>
      </rPr>
      <t>门）</t>
    </r>
  </si>
  <si>
    <r>
      <rPr>
        <sz val="8"/>
        <rFont val="宋体"/>
        <charset val="134"/>
      </rPr>
      <t>综</t>
    </r>
    <r>
      <rPr>
        <sz val="8"/>
        <rFont val="Times New Roman"/>
      </rPr>
      <t xml:space="preserve">   </t>
    </r>
    <r>
      <rPr>
        <sz val="8"/>
        <rFont val="宋体"/>
        <charset val="134"/>
      </rPr>
      <t>合</t>
    </r>
    <r>
      <rPr>
        <sz val="8"/>
        <rFont val="Times New Roman"/>
      </rPr>
      <t xml:space="preserve">   </t>
    </r>
    <r>
      <rPr>
        <sz val="8"/>
        <rFont val="宋体"/>
        <charset val="134"/>
      </rPr>
      <t>生</t>
    </r>
    <r>
      <rPr>
        <sz val="8"/>
        <rFont val="Times New Roman"/>
      </rPr>
      <t xml:space="preserve">   </t>
    </r>
    <r>
      <rPr>
        <sz val="8"/>
        <rFont val="宋体"/>
        <charset val="134"/>
      </rPr>
      <t>产</t>
    </r>
    <r>
      <rPr>
        <sz val="8"/>
        <rFont val="Times New Roman"/>
      </rPr>
      <t xml:space="preserve">   </t>
    </r>
    <r>
      <rPr>
        <sz val="8"/>
        <rFont val="宋体"/>
        <charset val="134"/>
      </rPr>
      <t>实</t>
    </r>
    <r>
      <rPr>
        <sz val="8"/>
        <rFont val="Times New Roman"/>
      </rPr>
      <t xml:space="preserve">   </t>
    </r>
    <r>
      <rPr>
        <sz val="8"/>
        <rFont val="宋体"/>
        <charset val="134"/>
      </rPr>
      <t>习</t>
    </r>
    <r>
      <rPr>
        <sz val="8"/>
        <rFont val="Times New Roman"/>
      </rPr>
      <t xml:space="preserve">   (</t>
    </r>
    <r>
      <rPr>
        <sz val="8"/>
        <rFont val="宋体"/>
        <charset val="134"/>
      </rPr>
      <t>一</t>
    </r>
    <r>
      <rPr>
        <sz val="8"/>
        <rFont val="Times New Roman"/>
      </rPr>
      <t>)</t>
    </r>
  </si>
  <si>
    <r>
      <rPr>
        <sz val="8"/>
        <color indexed="8"/>
        <rFont val="宋体"/>
        <charset val="134"/>
      </rPr>
      <t>工程招投标与合同管理</t>
    </r>
    <r>
      <rPr>
        <sz val="8"/>
        <color indexed="8"/>
        <rFont val="Times New Roman"/>
      </rPr>
      <t>/</t>
    </r>
    <r>
      <rPr>
        <sz val="8"/>
        <color indexed="8"/>
        <rFont val="宋体"/>
        <charset val="134"/>
      </rPr>
      <t>公路工程计量与计价</t>
    </r>
  </si>
  <si>
    <r>
      <rPr>
        <sz val="8"/>
        <color rgb="FF000000"/>
        <rFont val="Times New Roman"/>
      </rPr>
      <t>BIM</t>
    </r>
    <r>
      <rPr>
        <sz val="8"/>
        <color indexed="8"/>
        <rFont val="宋体"/>
        <charset val="134"/>
      </rPr>
      <t>技术应用</t>
    </r>
  </si>
  <si>
    <r>
      <rPr>
        <sz val="8"/>
        <color indexed="8"/>
        <rFont val="宋体"/>
        <charset val="134"/>
      </rPr>
      <t>施工安全管理</t>
    </r>
    <r>
      <rPr>
        <sz val="8"/>
        <color indexed="8"/>
        <rFont val="Times New Roman"/>
      </rPr>
      <t>/</t>
    </r>
    <r>
      <rPr>
        <sz val="8"/>
        <color indexed="8"/>
        <rFont val="宋体"/>
        <charset val="134"/>
      </rPr>
      <t>施工机械使用与保养</t>
    </r>
  </si>
  <si>
    <r>
      <rPr>
        <sz val="8"/>
        <rFont val="宋体"/>
        <charset val="134"/>
      </rPr>
      <t>隧道施工技术</t>
    </r>
    <r>
      <rPr>
        <sz val="8"/>
        <rFont val="Times New Roman"/>
      </rPr>
      <t>/</t>
    </r>
    <r>
      <rPr>
        <sz val="8"/>
        <rFont val="宋体"/>
        <charset val="134"/>
      </rPr>
      <t>预应力技术</t>
    </r>
  </si>
  <si>
    <t>公路病害识别与处治/监理概论/公路工程资料填写与归档管理</t>
  </si>
  <si>
    <r>
      <rPr>
        <sz val="6"/>
        <rFont val="宋体"/>
        <charset val="134"/>
      </rPr>
      <t>线下</t>
    </r>
    <r>
      <rPr>
        <sz val="6"/>
        <rFont val="Times New Roman"/>
      </rPr>
      <t>3</t>
    </r>
  </si>
  <si>
    <r>
      <rPr>
        <sz val="8"/>
        <rFont val="宋体"/>
        <charset val="134"/>
      </rPr>
      <t>桥梁加固专题</t>
    </r>
    <r>
      <rPr>
        <sz val="8"/>
        <rFont val="Times New Roman"/>
      </rPr>
      <t>/</t>
    </r>
    <r>
      <rPr>
        <sz val="8"/>
        <rFont val="宋体"/>
        <charset val="134"/>
      </rPr>
      <t>路桥施工图强化训练</t>
    </r>
  </si>
  <si>
    <r>
      <rPr>
        <sz val="8"/>
        <rFont val="Times New Roman"/>
        <family val="1"/>
      </rPr>
      <t xml:space="preserve">≥ 2 </t>
    </r>
    <r>
      <rPr>
        <sz val="8"/>
        <rFont val="宋体"/>
        <charset val="134"/>
      </rPr>
      <t>门课程线上教学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（请括弧标明）</t>
    </r>
  </si>
  <si>
    <r>
      <rPr>
        <sz val="8"/>
        <rFont val="宋体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</si>
  <si>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color indexed="8"/>
        <rFont val="宋体"/>
        <charset val="134"/>
      </rPr>
      <t>道路材料配合比设计</t>
    </r>
  </si>
  <si>
    <r>
      <rPr>
        <sz val="8"/>
        <color theme="1"/>
        <rFont val="Times New Roman"/>
      </rPr>
      <t>BIM</t>
    </r>
    <r>
      <rPr>
        <sz val="8"/>
        <color indexed="8"/>
        <rFont val="宋体"/>
        <charset val="134"/>
      </rPr>
      <t>建模实训</t>
    </r>
  </si>
  <si>
    <t>顶岗实习（综合生产实习）</t>
  </si>
  <si>
    <t>毕业论文（设计）与答辩</t>
  </si>
  <si>
    <r>
      <rPr>
        <b/>
        <sz val="8"/>
        <rFont val="宋体"/>
        <charset val="134"/>
      </rPr>
      <t>必备证书：</t>
    </r>
    <r>
      <rPr>
        <sz val="8"/>
        <rFont val="宋体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</si>
  <si>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</si>
  <si>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r>
      <t>必备证书：</t>
    </r>
    <r>
      <rPr>
        <sz val="8"/>
        <rFont val="宋体"/>
        <charset val="134"/>
      </rPr>
      <t>1、本专业相关职业资格证书或技能等级证书（一项及以上）；2、高等学校英语应用能力B级或以上证书；</t>
    </r>
    <r>
      <rPr>
        <sz val="8"/>
        <rFont val="宋体"/>
        <family val="3"/>
        <charset val="134"/>
      </rPr>
      <t>3</t>
    </r>
    <r>
      <rPr>
        <sz val="8"/>
        <rFont val="宋体"/>
        <charset val="134"/>
      </rPr>
      <t>、全国计算机一级或以上证书。</t>
    </r>
    <phoneticPr fontId="3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</si>
</sst>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);[Red]\(0\)"/>
  </numFmts>
  <fonts count="41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charset val="134"/>
    </font>
    <font>
      <b/>
      <sz val="14"/>
      <name val="Times New Roman"/>
      <family val="1"/>
    </font>
    <font>
      <b/>
      <sz val="8"/>
      <name val="宋体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sz val="8"/>
      <color rgb="FFFF0000"/>
      <name val="Times New Roman"/>
      <family val="1"/>
    </font>
    <font>
      <sz val="7"/>
      <name val="宋体"/>
      <charset val="134"/>
    </font>
    <font>
      <sz val="7"/>
      <name val="Times New Roman"/>
      <family val="1"/>
    </font>
    <font>
      <sz val="8"/>
      <color rgb="FFFF0000"/>
      <name val="宋体"/>
      <charset val="134"/>
    </font>
    <font>
      <sz val="8"/>
      <name val="Times New Roman"/>
    </font>
    <font>
      <sz val="8"/>
      <color rgb="FF000000"/>
      <name val="Times New Roman"/>
    </font>
    <font>
      <sz val="8"/>
      <color theme="1"/>
      <name val="Times New Roman"/>
    </font>
    <font>
      <sz val="8"/>
      <color indexed="8"/>
      <name val="Times New Roman"/>
    </font>
    <font>
      <b/>
      <sz val="8"/>
      <name val="Times New Roman"/>
    </font>
    <font>
      <sz val="6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8"/>
      <color indexed="10"/>
      <name val="Times New Roman"/>
    </font>
    <font>
      <sz val="10"/>
      <color rgb="FFFF0000"/>
      <name val="宋体"/>
      <charset val="134"/>
    </font>
    <font>
      <sz val="12"/>
      <name val="Times New Roman"/>
    </font>
    <font>
      <sz val="10"/>
      <name val="宋体"/>
      <charset val="134"/>
    </font>
    <font>
      <sz val="6"/>
      <name val="Times New Roman"/>
    </font>
    <font>
      <sz val="8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8"/>
      <color rgb="FF000000"/>
      <name val="宋体"/>
      <charset val="134"/>
    </font>
    <font>
      <sz val="8"/>
      <color rgb="FF000000"/>
      <name val="宋体"/>
      <charset val="134"/>
    </font>
    <font>
      <b/>
      <u/>
      <sz val="14"/>
      <name val="宋体"/>
      <charset val="134"/>
    </font>
    <font>
      <sz val="8"/>
      <name val="Arial"/>
      <family val="2"/>
    </font>
    <font>
      <u/>
      <sz val="8"/>
      <name val="宋体"/>
      <charset val="134"/>
    </font>
    <font>
      <u/>
      <sz val="8"/>
      <name val="Times New Roman"/>
      <family val="1"/>
    </font>
    <font>
      <sz val="8"/>
      <color indexed="8"/>
      <name val="宋体"/>
      <charset val="134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8"/>
      <name val="宋体"/>
      <family val="3"/>
      <charset val="134"/>
    </font>
    <font>
      <sz val="8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9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8" fontId="9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textRotation="255"/>
    </xf>
    <xf numFmtId="49" fontId="26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49" fontId="29" fillId="4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49" fontId="14" fillId="0" borderId="1" xfId="0" quotePrefix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0" xfId="0" applyNumberFormat="1" applyFont="1" applyFill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center" vertical="center" wrapText="1"/>
    </xf>
    <xf numFmtId="0" fontId="5" fillId="3" borderId="1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15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9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65"/>
  <sheetViews>
    <sheetView tabSelected="1" workbookViewId="0">
      <pane xSplit="2" ySplit="3" topLeftCell="C47" activePane="bottomRight" state="frozen"/>
      <selection pane="topRight"/>
      <selection pane="bottomLeft"/>
      <selection pane="bottomRight" activeCell="AB59" sqref="AB59"/>
    </sheetView>
  </sheetViews>
  <sheetFormatPr defaultColWidth="9.77734375" defaultRowHeight="15.6" x14ac:dyDescent="0.25"/>
  <cols>
    <col min="1" max="1" width="3.33203125" style="1" customWidth="1"/>
    <col min="2" max="2" width="2.6640625" style="1" customWidth="1"/>
    <col min="3" max="3" width="3.5546875" style="1" customWidth="1"/>
    <col min="4" max="5" width="4.109375" style="1" customWidth="1"/>
    <col min="6" max="6" width="9.77734375" style="1"/>
    <col min="7" max="7" width="11.21875" style="1" customWidth="1"/>
    <col min="8" max="8" width="3.77734375" style="1" customWidth="1"/>
    <col min="9" max="9" width="3.77734375" style="3" customWidth="1"/>
    <col min="10" max="10" width="6.664062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77734375" style="1" customWidth="1"/>
    <col min="19" max="19" width="3.77734375" style="1" customWidth="1"/>
    <col min="20" max="20" width="4.109375" style="1" customWidth="1"/>
    <col min="21" max="21" width="6.88671875" style="1" customWidth="1"/>
    <col min="22" max="22" width="4.6640625" style="1" customWidth="1"/>
    <col min="23" max="23" width="4.21875" style="1" customWidth="1"/>
    <col min="24" max="24" width="5" style="1" customWidth="1"/>
    <col min="25" max="25" width="14" style="1" customWidth="1"/>
    <col min="26" max="26" width="14.6640625" style="1" customWidth="1"/>
    <col min="27" max="27" width="12.33203125" style="1" customWidth="1"/>
    <col min="28" max="28" width="11.77734375" style="1" customWidth="1"/>
    <col min="29" max="16384" width="9.77734375" style="1"/>
  </cols>
  <sheetData>
    <row r="1" spans="1:29" ht="21" customHeight="1" x14ac:dyDescent="0.2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9" s="2" customFormat="1" ht="12" customHeight="1" x14ac:dyDescent="0.25">
      <c r="A2" s="111" t="s">
        <v>1</v>
      </c>
      <c r="B2" s="194"/>
      <c r="C2" s="111" t="s">
        <v>2</v>
      </c>
      <c r="D2" s="194"/>
      <c r="E2" s="111" t="s">
        <v>3</v>
      </c>
      <c r="F2" s="111" t="s">
        <v>4</v>
      </c>
      <c r="G2" s="112"/>
      <c r="H2" s="192" t="s">
        <v>5</v>
      </c>
      <c r="I2" s="111" t="s">
        <v>6</v>
      </c>
      <c r="J2" s="111" t="s">
        <v>7</v>
      </c>
      <c r="K2" s="112"/>
      <c r="L2" s="112"/>
      <c r="M2" s="111" t="s">
        <v>8</v>
      </c>
      <c r="N2" s="112"/>
      <c r="O2" s="111" t="s">
        <v>9</v>
      </c>
      <c r="P2" s="112"/>
      <c r="Q2" s="112"/>
      <c r="R2" s="112"/>
      <c r="S2" s="112"/>
      <c r="T2" s="112"/>
      <c r="U2" s="111" t="s">
        <v>10</v>
      </c>
    </row>
    <row r="3" spans="1:29" s="2" customFormat="1" ht="12" customHeight="1" x14ac:dyDescent="0.25">
      <c r="A3" s="112"/>
      <c r="B3" s="194"/>
      <c r="C3" s="112"/>
      <c r="D3" s="194"/>
      <c r="E3" s="112"/>
      <c r="F3" s="112"/>
      <c r="G3" s="112"/>
      <c r="H3" s="193"/>
      <c r="I3" s="112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59">
        <v>5</v>
      </c>
      <c r="T3" s="29">
        <v>6</v>
      </c>
      <c r="U3" s="112"/>
    </row>
    <row r="4" spans="1:29" ht="12" customHeight="1" x14ac:dyDescent="0.25">
      <c r="A4" s="182" t="s">
        <v>16</v>
      </c>
      <c r="B4" s="124" t="s">
        <v>17</v>
      </c>
      <c r="C4" s="126" t="s">
        <v>18</v>
      </c>
      <c r="D4" s="186" t="s">
        <v>19</v>
      </c>
      <c r="E4" s="7">
        <v>1</v>
      </c>
      <c r="F4" s="113" t="s">
        <v>20</v>
      </c>
      <c r="G4" s="114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9"/>
      <c r="S4" s="124" t="s">
        <v>23</v>
      </c>
      <c r="T4" s="126"/>
      <c r="U4" s="7" t="s">
        <v>24</v>
      </c>
    </row>
    <row r="5" spans="1:29" ht="12" customHeight="1" x14ac:dyDescent="0.25">
      <c r="A5" s="182"/>
      <c r="B5" s="182"/>
      <c r="C5" s="126"/>
      <c r="D5" s="187"/>
      <c r="E5" s="7">
        <v>2</v>
      </c>
      <c r="F5" s="115" t="s">
        <v>25</v>
      </c>
      <c r="G5" s="116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26</v>
      </c>
      <c r="Q5" s="13"/>
      <c r="R5" s="96"/>
      <c r="S5" s="126"/>
      <c r="T5" s="126"/>
      <c r="U5" s="7" t="s">
        <v>24</v>
      </c>
    </row>
    <row r="6" spans="1:29" ht="21" customHeight="1" x14ac:dyDescent="0.25">
      <c r="A6" s="182"/>
      <c r="B6" s="182"/>
      <c r="C6" s="126"/>
      <c r="D6" s="187"/>
      <c r="E6" s="7">
        <v>3</v>
      </c>
      <c r="F6" s="115" t="s">
        <v>27</v>
      </c>
      <c r="G6" s="117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28</v>
      </c>
      <c r="R6" s="96"/>
      <c r="S6" s="126"/>
      <c r="T6" s="126"/>
      <c r="U6" s="7" t="s">
        <v>24</v>
      </c>
    </row>
    <row r="7" spans="1:29" ht="19.05" customHeight="1" x14ac:dyDescent="0.25">
      <c r="A7" s="182"/>
      <c r="B7" s="182"/>
      <c r="C7" s="126"/>
      <c r="D7" s="187"/>
      <c r="E7" s="7">
        <v>4</v>
      </c>
      <c r="F7" s="113" t="s">
        <v>29</v>
      </c>
      <c r="G7" s="117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96" t="s">
        <v>30</v>
      </c>
      <c r="S7" s="126"/>
      <c r="T7" s="126"/>
      <c r="U7" s="7" t="s">
        <v>24</v>
      </c>
    </row>
    <row r="8" spans="1:29" ht="25.05" customHeight="1" x14ac:dyDescent="0.25">
      <c r="A8" s="182"/>
      <c r="B8" s="182"/>
      <c r="C8" s="126"/>
      <c r="D8" s="187"/>
      <c r="E8" s="7">
        <v>5</v>
      </c>
      <c r="F8" s="118" t="s">
        <v>31</v>
      </c>
      <c r="G8" s="119"/>
      <c r="H8" s="10" t="s">
        <v>32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33</v>
      </c>
      <c r="O8" s="120" t="s">
        <v>34</v>
      </c>
      <c r="P8" s="121"/>
      <c r="Q8" s="121"/>
      <c r="R8" s="121"/>
      <c r="S8" s="126"/>
      <c r="T8" s="126"/>
      <c r="U8" s="7" t="s">
        <v>24</v>
      </c>
    </row>
    <row r="9" spans="1:29" ht="12" customHeight="1" x14ac:dyDescent="0.25">
      <c r="A9" s="182"/>
      <c r="B9" s="182"/>
      <c r="C9" s="126"/>
      <c r="D9" s="187"/>
      <c r="E9" s="7">
        <v>6</v>
      </c>
      <c r="F9" s="113" t="s">
        <v>35</v>
      </c>
      <c r="G9" s="114"/>
      <c r="H9" s="11" t="s">
        <v>32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36</v>
      </c>
      <c r="O9" s="7" t="s">
        <v>26</v>
      </c>
      <c r="P9" s="7" t="s">
        <v>37</v>
      </c>
      <c r="Q9" s="7" t="s">
        <v>37</v>
      </c>
      <c r="R9" s="9" t="s">
        <v>37</v>
      </c>
      <c r="S9" s="126"/>
      <c r="T9" s="126"/>
      <c r="U9" s="6" t="s">
        <v>38</v>
      </c>
    </row>
    <row r="10" spans="1:29" ht="12" customHeight="1" x14ac:dyDescent="0.25">
      <c r="A10" s="182"/>
      <c r="B10" s="182"/>
      <c r="C10" s="126"/>
      <c r="D10" s="187"/>
      <c r="E10" s="7">
        <v>7</v>
      </c>
      <c r="F10" s="122" t="s">
        <v>39</v>
      </c>
      <c r="G10" s="123"/>
      <c r="H10" s="13" t="s">
        <v>21</v>
      </c>
      <c r="I10" s="14">
        <v>3</v>
      </c>
      <c r="J10" s="37">
        <v>48</v>
      </c>
      <c r="K10" s="7">
        <v>48</v>
      </c>
      <c r="L10" s="7"/>
      <c r="M10" s="7"/>
      <c r="N10" s="7">
        <v>1</v>
      </c>
      <c r="O10" s="7" t="s">
        <v>40</v>
      </c>
      <c r="P10" s="7"/>
      <c r="Q10" s="7"/>
      <c r="R10" s="9"/>
      <c r="S10" s="126"/>
      <c r="T10" s="126"/>
      <c r="U10" s="8" t="s">
        <v>41</v>
      </c>
    </row>
    <row r="11" spans="1:29" ht="12" customHeight="1" x14ac:dyDescent="0.25">
      <c r="A11" s="182"/>
      <c r="B11" s="182"/>
      <c r="C11" s="126"/>
      <c r="D11" s="188"/>
      <c r="E11" s="7">
        <v>8</v>
      </c>
      <c r="F11" s="124" t="s">
        <v>42</v>
      </c>
      <c r="G11" s="125"/>
      <c r="H11" s="13" t="s">
        <v>32</v>
      </c>
      <c r="I11" s="7">
        <v>3</v>
      </c>
      <c r="J11" s="37">
        <v>48</v>
      </c>
      <c r="K11" s="7">
        <v>24</v>
      </c>
      <c r="L11" s="7">
        <v>24</v>
      </c>
      <c r="M11" s="7"/>
      <c r="N11" s="7">
        <v>3</v>
      </c>
      <c r="O11" s="7"/>
      <c r="P11" s="7"/>
      <c r="Q11" s="7">
        <v>3</v>
      </c>
      <c r="R11" s="9"/>
      <c r="S11" s="126"/>
      <c r="T11" s="126"/>
      <c r="U11" s="8" t="s">
        <v>43</v>
      </c>
    </row>
    <row r="12" spans="1:29" ht="12" customHeight="1" x14ac:dyDescent="0.25">
      <c r="A12" s="182"/>
      <c r="B12" s="182"/>
      <c r="C12" s="126"/>
      <c r="D12" s="126">
        <v>9</v>
      </c>
      <c r="E12" s="126"/>
      <c r="F12" s="113" t="s">
        <v>44</v>
      </c>
      <c r="G12" s="114"/>
      <c r="H12" s="11" t="s">
        <v>32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45</v>
      </c>
      <c r="O12" s="7" t="s">
        <v>46</v>
      </c>
      <c r="P12" s="3"/>
      <c r="Q12" s="7"/>
      <c r="R12" s="9" t="s">
        <v>46</v>
      </c>
      <c r="S12" s="126"/>
      <c r="T12" s="126"/>
      <c r="U12" s="7" t="s">
        <v>47</v>
      </c>
    </row>
    <row r="13" spans="1:29" ht="21" customHeight="1" x14ac:dyDescent="0.25">
      <c r="A13" s="182"/>
      <c r="B13" s="182"/>
      <c r="C13" s="126"/>
      <c r="D13" s="126">
        <v>10</v>
      </c>
      <c r="E13" s="126"/>
      <c r="F13" s="113" t="s">
        <v>48</v>
      </c>
      <c r="G13" s="114"/>
      <c r="H13" s="11" t="s">
        <v>32</v>
      </c>
      <c r="I13" s="7">
        <v>2</v>
      </c>
      <c r="J13" s="37" t="s">
        <v>49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9"/>
      <c r="S13" s="126"/>
      <c r="T13" s="126"/>
      <c r="U13" s="7" t="s">
        <v>47</v>
      </c>
    </row>
    <row r="14" spans="1:29" ht="19.05" customHeight="1" x14ac:dyDescent="0.25">
      <c r="A14" s="182"/>
      <c r="B14" s="182"/>
      <c r="C14" s="189" t="s">
        <v>50</v>
      </c>
      <c r="D14" s="126">
        <v>11</v>
      </c>
      <c r="E14" s="126"/>
      <c r="F14" s="113" t="s">
        <v>51</v>
      </c>
      <c r="G14" s="117"/>
      <c r="H14" s="10" t="s">
        <v>32</v>
      </c>
      <c r="I14" s="7">
        <v>2</v>
      </c>
      <c r="J14" s="35" t="s">
        <v>52</v>
      </c>
      <c r="K14" s="7">
        <v>24</v>
      </c>
      <c r="L14" s="7">
        <v>12</v>
      </c>
      <c r="M14" s="7"/>
      <c r="N14" s="7">
        <v>2</v>
      </c>
      <c r="O14" s="40"/>
      <c r="P14" s="38">
        <v>2</v>
      </c>
      <c r="Q14" s="7"/>
      <c r="R14" s="9"/>
      <c r="S14" s="126"/>
      <c r="T14" s="126"/>
      <c r="U14" s="7" t="s">
        <v>47</v>
      </c>
    </row>
    <row r="15" spans="1:29" ht="12" customHeight="1" x14ac:dyDescent="0.25">
      <c r="A15" s="182"/>
      <c r="B15" s="182"/>
      <c r="C15" s="190"/>
      <c r="D15" s="126">
        <v>12</v>
      </c>
      <c r="E15" s="126"/>
      <c r="F15" s="113" t="s">
        <v>53</v>
      </c>
      <c r="G15" s="114"/>
      <c r="H15" s="11" t="s">
        <v>32</v>
      </c>
      <c r="I15" s="7">
        <v>2</v>
      </c>
      <c r="J15" s="35">
        <v>32</v>
      </c>
      <c r="K15" s="7">
        <v>26</v>
      </c>
      <c r="L15" s="7">
        <v>6</v>
      </c>
      <c r="M15" s="7"/>
      <c r="N15" s="7">
        <v>1</v>
      </c>
      <c r="O15" s="13" t="s">
        <v>54</v>
      </c>
      <c r="P15" s="13"/>
      <c r="Q15" s="7"/>
      <c r="R15" s="9"/>
      <c r="S15" s="126"/>
      <c r="T15" s="126"/>
      <c r="U15" s="7" t="s">
        <v>47</v>
      </c>
    </row>
    <row r="16" spans="1:29" ht="12" customHeight="1" x14ac:dyDescent="0.25">
      <c r="A16" s="182"/>
      <c r="B16" s="182"/>
      <c r="C16" s="127" t="s">
        <v>55</v>
      </c>
      <c r="D16" s="128"/>
      <c r="E16" s="128"/>
      <c r="F16" s="128"/>
      <c r="G16" s="128"/>
      <c r="H16" s="129"/>
      <c r="I16" s="41">
        <f>SUM(I4:I15)</f>
        <v>29.5</v>
      </c>
      <c r="J16" s="41">
        <f>SUM(J4:J15)+32+36</f>
        <v>522</v>
      </c>
      <c r="K16" s="41">
        <f>SUM(K4:K15)</f>
        <v>360</v>
      </c>
      <c r="L16" s="41">
        <f>SUM(L4:L15)</f>
        <v>162</v>
      </c>
      <c r="M16" s="42"/>
      <c r="N16" s="42"/>
      <c r="O16" s="42">
        <f>3+2+4+2+3</f>
        <v>14</v>
      </c>
      <c r="P16" s="42">
        <f>2+2+2+2</f>
        <v>8</v>
      </c>
      <c r="Q16" s="42">
        <f>2+2+3</f>
        <v>7</v>
      </c>
      <c r="R16" s="97">
        <f>4+2+2</f>
        <v>8</v>
      </c>
      <c r="S16" s="126"/>
      <c r="T16" s="126"/>
      <c r="U16" s="6" t="s">
        <v>56</v>
      </c>
      <c r="Y16" s="86"/>
      <c r="AA16" s="86"/>
      <c r="AB16" s="86"/>
      <c r="AC16" s="86"/>
    </row>
    <row r="17" spans="1:29" ht="12" customHeight="1" x14ac:dyDescent="0.25">
      <c r="A17" s="182"/>
      <c r="B17" s="186" t="s">
        <v>57</v>
      </c>
      <c r="C17" s="191" t="s">
        <v>58</v>
      </c>
      <c r="D17" s="124" t="s">
        <v>59</v>
      </c>
      <c r="E17" s="7">
        <v>1</v>
      </c>
      <c r="F17" s="130" t="s">
        <v>60</v>
      </c>
      <c r="G17" s="131"/>
      <c r="H17" s="15" t="s">
        <v>32</v>
      </c>
      <c r="I17" s="18">
        <v>4</v>
      </c>
      <c r="J17" s="18">
        <v>64</v>
      </c>
      <c r="K17" s="18">
        <f t="shared" ref="K17:K21" si="0">J17-L17</f>
        <v>38</v>
      </c>
      <c r="L17" s="15">
        <v>26</v>
      </c>
      <c r="M17" s="18">
        <v>1</v>
      </c>
      <c r="N17" s="18"/>
      <c r="O17" s="43">
        <v>5</v>
      </c>
      <c r="P17" s="43"/>
      <c r="Q17" s="43"/>
      <c r="R17" s="98"/>
      <c r="S17" s="126"/>
      <c r="T17" s="126"/>
      <c r="U17" s="6" t="s">
        <v>56</v>
      </c>
      <c r="Y17" s="86"/>
      <c r="AA17" s="86"/>
      <c r="AB17" s="87"/>
      <c r="AC17" s="86"/>
    </row>
    <row r="18" spans="1:29" ht="12" customHeight="1" x14ac:dyDescent="0.25">
      <c r="A18" s="182"/>
      <c r="B18" s="187"/>
      <c r="C18" s="187"/>
      <c r="D18" s="124"/>
      <c r="E18" s="7">
        <v>2</v>
      </c>
      <c r="F18" s="131" t="s">
        <v>61</v>
      </c>
      <c r="G18" s="131"/>
      <c r="H18" s="15" t="s">
        <v>32</v>
      </c>
      <c r="I18" s="18">
        <v>3</v>
      </c>
      <c r="J18" s="18">
        <v>48</v>
      </c>
      <c r="K18" s="18">
        <v>42</v>
      </c>
      <c r="L18" s="15">
        <v>6</v>
      </c>
      <c r="M18" s="18">
        <v>2</v>
      </c>
      <c r="N18" s="18"/>
      <c r="O18" s="43"/>
      <c r="P18" s="43">
        <v>3</v>
      </c>
      <c r="Q18" s="43"/>
      <c r="R18" s="99"/>
      <c r="S18" s="126"/>
      <c r="T18" s="126"/>
      <c r="U18" s="6" t="s">
        <v>56</v>
      </c>
      <c r="Y18" s="86"/>
      <c r="AA18" s="86"/>
      <c r="AB18" s="87"/>
      <c r="AC18" s="86"/>
    </row>
    <row r="19" spans="1:29" ht="12" customHeight="1" x14ac:dyDescent="0.25">
      <c r="A19" s="182"/>
      <c r="B19" s="187"/>
      <c r="C19" s="187"/>
      <c r="D19" s="124"/>
      <c r="E19" s="7">
        <v>3</v>
      </c>
      <c r="F19" s="132" t="s">
        <v>62</v>
      </c>
      <c r="G19" s="131"/>
      <c r="H19" s="15" t="s">
        <v>32</v>
      </c>
      <c r="I19" s="18">
        <v>4</v>
      </c>
      <c r="J19" s="18">
        <v>64</v>
      </c>
      <c r="K19" s="18">
        <f t="shared" si="0"/>
        <v>50</v>
      </c>
      <c r="L19" s="15">
        <v>14</v>
      </c>
      <c r="M19" s="18">
        <v>2</v>
      </c>
      <c r="N19" s="18"/>
      <c r="O19" s="43"/>
      <c r="P19" s="43">
        <v>4</v>
      </c>
      <c r="Q19" s="43"/>
      <c r="R19" s="99"/>
      <c r="S19" s="126"/>
      <c r="T19" s="126"/>
      <c r="U19" s="6" t="s">
        <v>56</v>
      </c>
      <c r="Y19" s="86"/>
      <c r="AA19" s="86"/>
      <c r="AB19" s="87"/>
      <c r="AC19" s="86"/>
    </row>
    <row r="20" spans="1:29" ht="12" customHeight="1" x14ac:dyDescent="0.25">
      <c r="A20" s="182"/>
      <c r="B20" s="187"/>
      <c r="C20" s="187"/>
      <c r="D20" s="124"/>
      <c r="E20" s="7">
        <v>4</v>
      </c>
      <c r="F20" s="133" t="s">
        <v>63</v>
      </c>
      <c r="G20" s="134"/>
      <c r="H20" s="15" t="s">
        <v>32</v>
      </c>
      <c r="I20" s="18">
        <v>5</v>
      </c>
      <c r="J20" s="18">
        <f>O20*13+P20*16+Q20*17+R20*17</f>
        <v>80</v>
      </c>
      <c r="K20" s="18">
        <f t="shared" si="0"/>
        <v>40</v>
      </c>
      <c r="L20" s="15">
        <v>40</v>
      </c>
      <c r="M20" s="18">
        <v>2</v>
      </c>
      <c r="N20" s="18"/>
      <c r="O20" s="43"/>
      <c r="P20" s="43">
        <v>5</v>
      </c>
      <c r="Q20" s="43"/>
      <c r="R20" s="99"/>
      <c r="S20" s="126"/>
      <c r="T20" s="126"/>
      <c r="U20" s="6" t="s">
        <v>56</v>
      </c>
      <c r="Y20" s="86"/>
      <c r="AA20" s="86"/>
      <c r="AB20" s="87"/>
      <c r="AC20" s="86"/>
    </row>
    <row r="21" spans="1:29" ht="22.05" customHeight="1" x14ac:dyDescent="0.25">
      <c r="A21" s="182"/>
      <c r="B21" s="187"/>
      <c r="C21" s="187"/>
      <c r="D21" s="124"/>
      <c r="E21" s="7">
        <v>5</v>
      </c>
      <c r="F21" s="133" t="s">
        <v>64</v>
      </c>
      <c r="G21" s="134"/>
      <c r="H21" s="15" t="s">
        <v>32</v>
      </c>
      <c r="I21" s="18">
        <v>5</v>
      </c>
      <c r="J21" s="18">
        <v>80</v>
      </c>
      <c r="K21" s="18">
        <f t="shared" si="0"/>
        <v>52</v>
      </c>
      <c r="L21" s="15">
        <v>28</v>
      </c>
      <c r="M21" s="18">
        <v>3</v>
      </c>
      <c r="N21" s="18"/>
      <c r="O21" s="43"/>
      <c r="P21" s="43"/>
      <c r="Q21" s="43">
        <v>5</v>
      </c>
      <c r="R21" s="99"/>
      <c r="S21" s="126"/>
      <c r="T21" s="126"/>
      <c r="U21" s="6" t="s">
        <v>56</v>
      </c>
      <c r="Y21" s="86"/>
      <c r="AA21" s="86"/>
      <c r="AB21" s="87"/>
      <c r="AC21" s="86"/>
    </row>
    <row r="22" spans="1:29" ht="12" customHeight="1" x14ac:dyDescent="0.25">
      <c r="A22" s="182"/>
      <c r="B22" s="187"/>
      <c r="C22" s="187"/>
      <c r="D22" s="124" t="s">
        <v>65</v>
      </c>
      <c r="E22" s="7">
        <v>6</v>
      </c>
      <c r="F22" s="133" t="s">
        <v>66</v>
      </c>
      <c r="G22" s="134"/>
      <c r="H22" s="15" t="s">
        <v>32</v>
      </c>
      <c r="I22" s="18">
        <v>4</v>
      </c>
      <c r="J22" s="18">
        <v>64</v>
      </c>
      <c r="K22" s="18">
        <v>48</v>
      </c>
      <c r="L22" s="15">
        <v>16</v>
      </c>
      <c r="M22" s="18">
        <v>3</v>
      </c>
      <c r="N22" s="18"/>
      <c r="O22" s="43"/>
      <c r="P22" s="43"/>
      <c r="Q22" s="43">
        <v>4</v>
      </c>
      <c r="R22" s="100"/>
      <c r="S22" s="126"/>
      <c r="T22" s="126"/>
      <c r="U22" s="6" t="s">
        <v>56</v>
      </c>
      <c r="Y22" s="86"/>
      <c r="AA22" s="86"/>
      <c r="AB22" s="87"/>
      <c r="AC22" s="86"/>
    </row>
    <row r="23" spans="1:29" ht="12" customHeight="1" x14ac:dyDescent="0.25">
      <c r="A23" s="182"/>
      <c r="B23" s="187"/>
      <c r="C23" s="187"/>
      <c r="D23" s="124"/>
      <c r="E23" s="7">
        <v>7</v>
      </c>
      <c r="F23" s="133" t="s">
        <v>67</v>
      </c>
      <c r="G23" s="134"/>
      <c r="H23" s="15" t="s">
        <v>32</v>
      </c>
      <c r="I23" s="18">
        <v>4</v>
      </c>
      <c r="J23" s="18">
        <v>64</v>
      </c>
      <c r="K23" s="18">
        <v>48</v>
      </c>
      <c r="L23" s="15">
        <v>16</v>
      </c>
      <c r="M23" s="18">
        <v>3</v>
      </c>
      <c r="N23" s="18"/>
      <c r="O23" s="43"/>
      <c r="P23" s="43"/>
      <c r="Q23" s="43">
        <v>4</v>
      </c>
      <c r="R23" s="99"/>
      <c r="S23" s="126"/>
      <c r="T23" s="126"/>
      <c r="U23" s="6" t="s">
        <v>56</v>
      </c>
      <c r="Y23" s="86"/>
      <c r="AA23" s="86"/>
      <c r="AB23" s="87"/>
      <c r="AC23" s="86"/>
    </row>
    <row r="24" spans="1:29" ht="24" customHeight="1" x14ac:dyDescent="0.25">
      <c r="A24" s="182"/>
      <c r="B24" s="187"/>
      <c r="C24" s="187"/>
      <c r="D24" s="124"/>
      <c r="E24" s="7">
        <v>8</v>
      </c>
      <c r="F24" s="133" t="s">
        <v>68</v>
      </c>
      <c r="G24" s="134"/>
      <c r="H24" s="15" t="s">
        <v>32</v>
      </c>
      <c r="I24" s="18">
        <v>3</v>
      </c>
      <c r="J24" s="18">
        <v>48</v>
      </c>
      <c r="K24" s="18">
        <v>24</v>
      </c>
      <c r="L24" s="15">
        <v>24</v>
      </c>
      <c r="M24" s="18">
        <v>4</v>
      </c>
      <c r="N24" s="18"/>
      <c r="O24" s="43"/>
      <c r="P24" s="43"/>
      <c r="Q24" s="70"/>
      <c r="R24" s="99">
        <v>3</v>
      </c>
      <c r="S24" s="126"/>
      <c r="T24" s="126"/>
      <c r="U24" s="6" t="s">
        <v>56</v>
      </c>
      <c r="Y24" s="86"/>
      <c r="AA24" s="86"/>
      <c r="AB24" s="87"/>
      <c r="AC24" s="86"/>
    </row>
    <row r="25" spans="1:29" ht="12" customHeight="1" x14ac:dyDescent="0.25">
      <c r="A25" s="182"/>
      <c r="B25" s="187"/>
      <c r="C25" s="187"/>
      <c r="D25" s="124"/>
      <c r="E25" s="7">
        <v>9</v>
      </c>
      <c r="F25" s="133" t="s">
        <v>69</v>
      </c>
      <c r="G25" s="134"/>
      <c r="H25" s="15" t="s">
        <v>32</v>
      </c>
      <c r="I25" s="18">
        <v>3</v>
      </c>
      <c r="J25" s="18">
        <v>48</v>
      </c>
      <c r="K25" s="18">
        <v>24</v>
      </c>
      <c r="L25" s="15">
        <v>24</v>
      </c>
      <c r="M25" s="18">
        <v>4</v>
      </c>
      <c r="N25" s="18"/>
      <c r="O25" s="43"/>
      <c r="P25" s="43"/>
      <c r="Q25" s="70"/>
      <c r="R25" s="99">
        <v>3</v>
      </c>
      <c r="S25" s="126"/>
      <c r="T25" s="126"/>
      <c r="U25" s="6" t="s">
        <v>56</v>
      </c>
      <c r="Y25" s="86"/>
      <c r="AA25" s="86"/>
      <c r="AB25" s="86"/>
      <c r="AC25" s="86"/>
    </row>
    <row r="26" spans="1:29" ht="12" customHeight="1" x14ac:dyDescent="0.25">
      <c r="A26" s="182"/>
      <c r="B26" s="187"/>
      <c r="C26" s="187"/>
      <c r="D26" s="124"/>
      <c r="E26" s="7">
        <v>10</v>
      </c>
      <c r="F26" s="135" t="s">
        <v>70</v>
      </c>
      <c r="G26" s="136"/>
      <c r="H26" s="15" t="s">
        <v>32</v>
      </c>
      <c r="I26" s="18">
        <v>2</v>
      </c>
      <c r="J26" s="18">
        <v>32</v>
      </c>
      <c r="K26" s="18">
        <v>20</v>
      </c>
      <c r="L26" s="15">
        <v>12</v>
      </c>
      <c r="M26" s="18"/>
      <c r="N26" s="18">
        <v>4</v>
      </c>
      <c r="O26" s="43"/>
      <c r="P26" s="43"/>
      <c r="Q26" s="70"/>
      <c r="R26" s="99">
        <v>2</v>
      </c>
      <c r="S26" s="126"/>
      <c r="T26" s="126"/>
      <c r="U26" s="6" t="s">
        <v>56</v>
      </c>
    </row>
    <row r="27" spans="1:29" ht="12" customHeight="1" x14ac:dyDescent="0.25">
      <c r="A27" s="182"/>
      <c r="B27" s="187"/>
      <c r="C27" s="187"/>
      <c r="D27" s="124"/>
      <c r="E27" s="7">
        <v>11</v>
      </c>
      <c r="F27" s="135" t="s">
        <v>71</v>
      </c>
      <c r="G27" s="136"/>
      <c r="H27" s="15" t="s">
        <v>32</v>
      </c>
      <c r="I27" s="18">
        <v>2</v>
      </c>
      <c r="J27" s="18">
        <v>32</v>
      </c>
      <c r="K27" s="18">
        <v>20</v>
      </c>
      <c r="L27" s="15">
        <v>12</v>
      </c>
      <c r="M27" s="18"/>
      <c r="N27" s="18">
        <v>4</v>
      </c>
      <c r="O27" s="43"/>
      <c r="P27" s="43"/>
      <c r="Q27" s="70"/>
      <c r="R27" s="99">
        <v>2</v>
      </c>
      <c r="S27" s="126"/>
      <c r="T27" s="126"/>
      <c r="U27" s="6" t="s">
        <v>56</v>
      </c>
    </row>
    <row r="28" spans="1:29" ht="12" customHeight="1" x14ac:dyDescent="0.25">
      <c r="A28" s="182"/>
      <c r="B28" s="187"/>
      <c r="C28" s="187"/>
      <c r="D28" s="124"/>
      <c r="E28" s="7">
        <v>12</v>
      </c>
      <c r="F28" s="137" t="s">
        <v>72</v>
      </c>
      <c r="G28" s="138"/>
      <c r="H28" s="15" t="s">
        <v>32</v>
      </c>
      <c r="I28" s="18">
        <v>3.5</v>
      </c>
      <c r="J28" s="18">
        <v>56</v>
      </c>
      <c r="K28" s="18">
        <f>J28-L28</f>
        <v>44</v>
      </c>
      <c r="L28" s="15">
        <v>12</v>
      </c>
      <c r="M28" s="18">
        <v>4</v>
      </c>
      <c r="N28" s="18"/>
      <c r="O28" s="43"/>
      <c r="P28" s="43"/>
      <c r="Q28" s="43"/>
      <c r="R28" s="101" t="s">
        <v>73</v>
      </c>
      <c r="S28" s="126"/>
      <c r="T28" s="126"/>
      <c r="U28" s="6" t="s">
        <v>56</v>
      </c>
    </row>
    <row r="29" spans="1:29" ht="12" customHeight="1" x14ac:dyDescent="0.25">
      <c r="A29" s="182"/>
      <c r="B29" s="188"/>
      <c r="C29" s="127" t="s">
        <v>55</v>
      </c>
      <c r="D29" s="128"/>
      <c r="E29" s="128"/>
      <c r="F29" s="128"/>
      <c r="G29" s="128"/>
      <c r="H29" s="129"/>
      <c r="I29" s="17">
        <f t="shared" ref="I29:L29" si="1">SUM(I17:I28)</f>
        <v>42.5</v>
      </c>
      <c r="J29" s="47">
        <f t="shared" si="1"/>
        <v>680</v>
      </c>
      <c r="K29" s="47">
        <f t="shared" si="1"/>
        <v>450</v>
      </c>
      <c r="L29" s="47">
        <f t="shared" si="1"/>
        <v>230</v>
      </c>
      <c r="M29" s="47"/>
      <c r="N29" s="47"/>
      <c r="O29" s="47">
        <f>SUM(O17:O28)</f>
        <v>5</v>
      </c>
      <c r="P29" s="47">
        <f>SUM(P17:P28)</f>
        <v>12</v>
      </c>
      <c r="Q29" s="47">
        <f>SUM(Q17:Q28)</f>
        <v>13</v>
      </c>
      <c r="R29" s="102">
        <f>SUM(R17:R28)+4</f>
        <v>14</v>
      </c>
      <c r="S29" s="126"/>
      <c r="T29" s="126"/>
      <c r="U29" s="74"/>
    </row>
    <row r="30" spans="1:29" ht="12" customHeight="1" x14ac:dyDescent="0.25">
      <c r="A30" s="183" t="s">
        <v>74</v>
      </c>
      <c r="B30" s="124" t="s">
        <v>17</v>
      </c>
      <c r="C30" s="6" t="s">
        <v>75</v>
      </c>
      <c r="D30" s="88" t="s">
        <v>19</v>
      </c>
      <c r="E30" s="7">
        <v>1</v>
      </c>
      <c r="F30" s="139" t="s">
        <v>76</v>
      </c>
      <c r="G30" s="140"/>
      <c r="H30" s="16" t="s">
        <v>21</v>
      </c>
      <c r="I30" s="28">
        <v>3</v>
      </c>
      <c r="J30" s="37">
        <v>48</v>
      </c>
      <c r="K30" s="7">
        <v>48</v>
      </c>
      <c r="L30" s="7"/>
      <c r="M30" s="7"/>
      <c r="N30" s="7">
        <v>1</v>
      </c>
      <c r="O30" s="7" t="s">
        <v>40</v>
      </c>
      <c r="P30" s="28"/>
      <c r="Q30" s="28"/>
      <c r="R30" s="103"/>
      <c r="S30" s="126"/>
      <c r="T30" s="126"/>
      <c r="U30" s="8" t="s">
        <v>41</v>
      </c>
    </row>
    <row r="31" spans="1:29" ht="21" customHeight="1" x14ac:dyDescent="0.25">
      <c r="A31" s="182"/>
      <c r="B31" s="175"/>
      <c r="C31" s="124" t="s">
        <v>77</v>
      </c>
      <c r="D31" s="88" t="s">
        <v>78</v>
      </c>
      <c r="E31" s="7">
        <v>2</v>
      </c>
      <c r="F31" s="126" t="s">
        <v>79</v>
      </c>
      <c r="G31" s="126"/>
      <c r="H31" s="7" t="s">
        <v>21</v>
      </c>
      <c r="I31" s="7">
        <v>2</v>
      </c>
      <c r="J31" s="48">
        <v>32</v>
      </c>
      <c r="K31" s="23">
        <v>32</v>
      </c>
      <c r="L31" s="13">
        <v>0</v>
      </c>
      <c r="M31" s="141" t="s">
        <v>80</v>
      </c>
      <c r="N31" s="141"/>
      <c r="O31" s="141"/>
      <c r="P31" s="141"/>
      <c r="Q31" s="141"/>
      <c r="R31" s="141"/>
      <c r="S31" s="141"/>
      <c r="T31" s="141"/>
      <c r="U31" s="7" t="s">
        <v>81</v>
      </c>
    </row>
    <row r="32" spans="1:29" ht="21" customHeight="1" x14ac:dyDescent="0.25">
      <c r="A32" s="182"/>
      <c r="B32" s="175"/>
      <c r="C32" s="124"/>
      <c r="D32" s="88" t="s">
        <v>82</v>
      </c>
      <c r="E32" s="7">
        <v>3</v>
      </c>
      <c r="F32" s="126" t="s">
        <v>83</v>
      </c>
      <c r="G32" s="126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41" t="s">
        <v>84</v>
      </c>
      <c r="N32" s="141"/>
      <c r="O32" s="141"/>
      <c r="P32" s="141"/>
      <c r="Q32" s="141"/>
      <c r="R32" s="141"/>
      <c r="S32" s="141"/>
      <c r="T32" s="141"/>
      <c r="U32" s="7" t="s">
        <v>81</v>
      </c>
    </row>
    <row r="33" spans="1:28" ht="13.05" customHeight="1" x14ac:dyDescent="0.25">
      <c r="A33" s="182"/>
      <c r="B33" s="175"/>
      <c r="C33" s="142" t="s">
        <v>55</v>
      </c>
      <c r="D33" s="142"/>
      <c r="E33" s="142"/>
      <c r="F33" s="142"/>
      <c r="G33" s="142"/>
      <c r="H33" s="142"/>
      <c r="I33" s="49">
        <f t="shared" ref="I33:L33" si="2">SUM(I30:I32)</f>
        <v>7</v>
      </c>
      <c r="J33" s="49">
        <f t="shared" si="2"/>
        <v>112</v>
      </c>
      <c r="K33" s="49">
        <f t="shared" si="2"/>
        <v>112</v>
      </c>
      <c r="L33" s="49">
        <f t="shared" si="2"/>
        <v>0</v>
      </c>
      <c r="M33" s="17"/>
      <c r="N33" s="17"/>
      <c r="O33" s="17">
        <f>4</f>
        <v>4</v>
      </c>
      <c r="P33" s="17">
        <f t="shared" ref="P33:R33" si="3">SUM(P30:P30)</f>
        <v>0</v>
      </c>
      <c r="Q33" s="17">
        <f t="shared" si="3"/>
        <v>0</v>
      </c>
      <c r="R33" s="17">
        <f t="shared" si="3"/>
        <v>0</v>
      </c>
      <c r="S33" s="17"/>
      <c r="T33" s="76"/>
      <c r="U33" s="77"/>
    </row>
    <row r="34" spans="1:28" ht="12" customHeight="1" x14ac:dyDescent="0.25">
      <c r="A34" s="182"/>
      <c r="B34" s="126" t="s">
        <v>85</v>
      </c>
      <c r="C34" s="126" t="s">
        <v>58</v>
      </c>
      <c r="D34" s="124" t="s">
        <v>86</v>
      </c>
      <c r="E34" s="7">
        <v>4</v>
      </c>
      <c r="F34" s="133" t="s">
        <v>87</v>
      </c>
      <c r="G34" s="134"/>
      <c r="H34" s="18" t="s">
        <v>32</v>
      </c>
      <c r="I34" s="18">
        <v>1.5</v>
      </c>
      <c r="J34" s="18">
        <v>24</v>
      </c>
      <c r="K34" s="18">
        <f t="shared" ref="K34:K38" si="4">J34-L34</f>
        <v>18</v>
      </c>
      <c r="L34" s="15">
        <v>6</v>
      </c>
      <c r="M34" s="18"/>
      <c r="N34" s="18">
        <v>1</v>
      </c>
      <c r="O34" s="18">
        <v>2</v>
      </c>
      <c r="P34" s="18"/>
      <c r="Q34" s="18"/>
      <c r="R34" s="18"/>
      <c r="S34" s="195" t="s">
        <v>88</v>
      </c>
      <c r="T34" s="196"/>
      <c r="U34" s="6" t="s">
        <v>56</v>
      </c>
      <c r="Y34" s="86"/>
      <c r="Z34" s="87"/>
      <c r="AB34" s="87"/>
    </row>
    <row r="35" spans="1:28" ht="12" customHeight="1" x14ac:dyDescent="0.25">
      <c r="A35" s="182"/>
      <c r="B35" s="126"/>
      <c r="C35" s="126"/>
      <c r="D35" s="124"/>
      <c r="E35" s="7">
        <v>5</v>
      </c>
      <c r="F35" s="134" t="s">
        <v>89</v>
      </c>
      <c r="G35" s="134"/>
      <c r="H35" s="18" t="s">
        <v>32</v>
      </c>
      <c r="I35" s="18">
        <v>2</v>
      </c>
      <c r="J35" s="18">
        <v>32</v>
      </c>
      <c r="K35" s="18">
        <v>16</v>
      </c>
      <c r="L35" s="15">
        <v>16</v>
      </c>
      <c r="M35" s="18"/>
      <c r="N35" s="18">
        <v>3</v>
      </c>
      <c r="O35" s="18"/>
      <c r="P35" s="68" t="s">
        <v>90</v>
      </c>
      <c r="Q35" s="105"/>
      <c r="R35" s="18"/>
      <c r="S35" s="197"/>
      <c r="T35" s="198"/>
      <c r="U35" s="6" t="s">
        <v>56</v>
      </c>
      <c r="Y35" s="86"/>
      <c r="Z35" s="87"/>
      <c r="AB35" s="87"/>
    </row>
    <row r="36" spans="1:28" ht="19.95" customHeight="1" x14ac:dyDescent="0.25">
      <c r="A36" s="182"/>
      <c r="B36" s="126"/>
      <c r="C36" s="126"/>
      <c r="D36" s="124"/>
      <c r="E36" s="7">
        <v>6</v>
      </c>
      <c r="F36" s="143" t="s">
        <v>91</v>
      </c>
      <c r="G36" s="144"/>
      <c r="H36" s="18" t="s">
        <v>32</v>
      </c>
      <c r="I36" s="104">
        <v>1.5</v>
      </c>
      <c r="J36" s="18">
        <f>I36*16</f>
        <v>24</v>
      </c>
      <c r="K36" s="18">
        <f t="shared" si="4"/>
        <v>18</v>
      </c>
      <c r="L36" s="15">
        <v>6</v>
      </c>
      <c r="M36" s="51"/>
      <c r="N36" s="51">
        <v>3</v>
      </c>
      <c r="O36" s="18"/>
      <c r="P36" s="18"/>
      <c r="Q36" s="23" t="s">
        <v>92</v>
      </c>
      <c r="R36" s="106"/>
      <c r="S36" s="197"/>
      <c r="T36" s="198"/>
      <c r="U36" s="6" t="s">
        <v>56</v>
      </c>
      <c r="Y36" s="86"/>
      <c r="Z36" s="87"/>
      <c r="AB36" s="87"/>
    </row>
    <row r="37" spans="1:28" ht="19.95" customHeight="1" x14ac:dyDescent="0.25">
      <c r="A37" s="182"/>
      <c r="B37" s="126"/>
      <c r="C37" s="126"/>
      <c r="D37" s="124"/>
      <c r="E37" s="7">
        <v>7</v>
      </c>
      <c r="F37" s="143" t="s">
        <v>93</v>
      </c>
      <c r="G37" s="144"/>
      <c r="H37" s="18" t="s">
        <v>32</v>
      </c>
      <c r="I37" s="104">
        <v>2</v>
      </c>
      <c r="J37" s="18">
        <f>I37*16</f>
        <v>32</v>
      </c>
      <c r="K37" s="18">
        <f t="shared" si="4"/>
        <v>24</v>
      </c>
      <c r="L37" s="15">
        <v>8</v>
      </c>
      <c r="M37" s="51"/>
      <c r="N37" s="51">
        <v>3</v>
      </c>
      <c r="O37" s="18"/>
      <c r="P37" s="18"/>
      <c r="Q37" s="43">
        <v>2</v>
      </c>
      <c r="R37" s="106"/>
      <c r="S37" s="197"/>
      <c r="T37" s="198"/>
      <c r="U37" s="6" t="s">
        <v>56</v>
      </c>
      <c r="Y37" s="86"/>
      <c r="Z37" s="87"/>
      <c r="AB37" s="87"/>
    </row>
    <row r="38" spans="1:28" ht="22.05" customHeight="1" x14ac:dyDescent="0.25">
      <c r="A38" s="182"/>
      <c r="B38" s="126"/>
      <c r="C38" s="126"/>
      <c r="D38" s="124"/>
      <c r="E38" s="7">
        <v>8</v>
      </c>
      <c r="F38" s="133" t="s">
        <v>94</v>
      </c>
      <c r="G38" s="134"/>
      <c r="H38" s="18" t="s">
        <v>32</v>
      </c>
      <c r="I38" s="18">
        <v>1</v>
      </c>
      <c r="J38" s="18">
        <v>16</v>
      </c>
      <c r="K38" s="18">
        <f t="shared" si="4"/>
        <v>10</v>
      </c>
      <c r="L38" s="15">
        <v>6</v>
      </c>
      <c r="M38" s="18"/>
      <c r="N38" s="18">
        <v>4</v>
      </c>
      <c r="O38" s="18"/>
      <c r="P38" s="18"/>
      <c r="Q38" s="106"/>
      <c r="R38" s="68" t="s">
        <v>95</v>
      </c>
      <c r="S38" s="197"/>
      <c r="T38" s="198"/>
      <c r="U38" s="6" t="s">
        <v>56</v>
      </c>
      <c r="Y38" s="86"/>
      <c r="Z38" s="87"/>
      <c r="AB38" s="87"/>
    </row>
    <row r="39" spans="1:28" ht="12" customHeight="1" x14ac:dyDescent="0.25">
      <c r="A39" s="182"/>
      <c r="B39" s="126"/>
      <c r="C39" s="126"/>
      <c r="D39" s="124"/>
      <c r="E39" s="142" t="s">
        <v>96</v>
      </c>
      <c r="F39" s="142"/>
      <c r="G39" s="142"/>
      <c r="H39" s="17"/>
      <c r="I39" s="47">
        <f>SUM(I34:I38)</f>
        <v>8</v>
      </c>
      <c r="J39" s="47">
        <f>SUM(J34:J38)</f>
        <v>128</v>
      </c>
      <c r="K39" s="47">
        <f>SUM(K34:K38)</f>
        <v>86</v>
      </c>
      <c r="L39" s="47">
        <f>SUM(L34:L38)</f>
        <v>42</v>
      </c>
      <c r="M39" s="47"/>
      <c r="N39" s="47"/>
      <c r="O39" s="17">
        <f>SUM(O34:O38)</f>
        <v>2</v>
      </c>
      <c r="P39" s="17">
        <v>4</v>
      </c>
      <c r="Q39" s="17">
        <v>4</v>
      </c>
      <c r="R39" s="17">
        <v>2</v>
      </c>
      <c r="S39" s="197"/>
      <c r="T39" s="198"/>
      <c r="U39" s="77"/>
    </row>
    <row r="40" spans="1:28" ht="12" customHeight="1" x14ac:dyDescent="0.25">
      <c r="A40" s="145" t="s">
        <v>97</v>
      </c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9">
        <f t="shared" ref="O40:R40" si="5">O16+O29+O33+O39</f>
        <v>25</v>
      </c>
      <c r="P40" s="19">
        <f t="shared" si="5"/>
        <v>24</v>
      </c>
      <c r="Q40" s="19">
        <f t="shared" si="5"/>
        <v>24</v>
      </c>
      <c r="R40" s="19">
        <f t="shared" si="5"/>
        <v>24</v>
      </c>
      <c r="S40" s="199"/>
      <c r="T40" s="200"/>
      <c r="U40" s="84"/>
    </row>
    <row r="41" spans="1:28" ht="21" customHeight="1" x14ac:dyDescent="0.25">
      <c r="A41" s="184" t="s">
        <v>98</v>
      </c>
      <c r="B41" s="147"/>
      <c r="C41" s="147"/>
      <c r="D41" s="147"/>
      <c r="E41" s="20" t="s">
        <v>3</v>
      </c>
      <c r="F41" s="148" t="s">
        <v>99</v>
      </c>
      <c r="G41" s="112"/>
      <c r="H41" s="20" t="s">
        <v>5</v>
      </c>
      <c r="I41" s="54" t="s">
        <v>6</v>
      </c>
      <c r="J41" s="149" t="s">
        <v>100</v>
      </c>
      <c r="K41" s="150"/>
      <c r="L41" s="150"/>
      <c r="M41" s="111" t="s">
        <v>101</v>
      </c>
      <c r="N41" s="112"/>
      <c r="O41" s="111" t="s">
        <v>102</v>
      </c>
      <c r="P41" s="112"/>
      <c r="Q41" s="112"/>
      <c r="R41" s="112"/>
      <c r="S41" s="112"/>
      <c r="T41" s="112"/>
      <c r="U41" s="4" t="s">
        <v>10</v>
      </c>
    </row>
    <row r="42" spans="1:28" ht="19.05" customHeight="1" x14ac:dyDescent="0.25">
      <c r="A42" s="184"/>
      <c r="B42" s="124" t="s">
        <v>17</v>
      </c>
      <c r="C42" s="186" t="s">
        <v>75</v>
      </c>
      <c r="D42" s="126" t="s">
        <v>19</v>
      </c>
      <c r="E42" s="38">
        <v>1</v>
      </c>
      <c r="F42" s="151" t="s">
        <v>103</v>
      </c>
      <c r="G42" s="151"/>
      <c r="H42" s="26" t="s">
        <v>104</v>
      </c>
      <c r="I42" s="13">
        <v>1</v>
      </c>
      <c r="J42" s="152">
        <v>16</v>
      </c>
      <c r="K42" s="152"/>
      <c r="L42" s="152"/>
      <c r="M42" s="126" t="s">
        <v>105</v>
      </c>
      <c r="N42" s="126"/>
      <c r="O42" s="5"/>
      <c r="P42" s="5"/>
      <c r="Q42" s="5"/>
      <c r="R42" s="7" t="s">
        <v>106</v>
      </c>
      <c r="S42" s="5"/>
      <c r="T42" s="5"/>
      <c r="U42" s="6" t="s">
        <v>107</v>
      </c>
    </row>
    <row r="43" spans="1:28" ht="10.95" customHeight="1" x14ac:dyDescent="0.25">
      <c r="A43" s="182"/>
      <c r="B43" s="124"/>
      <c r="C43" s="187"/>
      <c r="D43" s="126"/>
      <c r="E43" s="23">
        <v>2</v>
      </c>
      <c r="F43" s="151" t="s">
        <v>108</v>
      </c>
      <c r="G43" s="126"/>
      <c r="H43" s="26" t="s">
        <v>104</v>
      </c>
      <c r="I43" s="13">
        <v>1</v>
      </c>
      <c r="J43" s="152">
        <v>24</v>
      </c>
      <c r="K43" s="152"/>
      <c r="L43" s="152"/>
      <c r="M43" s="126">
        <v>1</v>
      </c>
      <c r="N43" s="126"/>
      <c r="O43" s="7"/>
      <c r="P43" s="18"/>
      <c r="Q43" s="18">
        <v>1</v>
      </c>
      <c r="R43" s="18"/>
      <c r="S43" s="18"/>
      <c r="T43" s="18"/>
      <c r="U43" s="7" t="s">
        <v>109</v>
      </c>
    </row>
    <row r="44" spans="1:28" ht="12" customHeight="1" x14ac:dyDescent="0.25">
      <c r="A44" s="182"/>
      <c r="B44" s="182"/>
      <c r="C44" s="188"/>
      <c r="D44" s="126">
        <v>3</v>
      </c>
      <c r="E44" s="126"/>
      <c r="F44" s="115" t="s">
        <v>110</v>
      </c>
      <c r="G44" s="117"/>
      <c r="H44" s="11" t="s">
        <v>32</v>
      </c>
      <c r="I44" s="7">
        <v>1</v>
      </c>
      <c r="J44" s="153" t="s">
        <v>111</v>
      </c>
      <c r="K44" s="153"/>
      <c r="L44" s="154"/>
      <c r="M44" s="113">
        <v>1</v>
      </c>
      <c r="N44" s="117"/>
      <c r="O44" s="60"/>
      <c r="P44" s="60" t="s">
        <v>112</v>
      </c>
      <c r="Q44" s="60"/>
      <c r="R44" s="107"/>
      <c r="S44" s="7"/>
      <c r="T44" s="7"/>
      <c r="U44" s="7" t="s">
        <v>47</v>
      </c>
    </row>
    <row r="45" spans="1:28" ht="10.95" customHeight="1" x14ac:dyDescent="0.25">
      <c r="A45" s="182"/>
      <c r="B45" s="124"/>
      <c r="C45" s="88" t="s">
        <v>77</v>
      </c>
      <c r="D45" s="155">
        <v>4</v>
      </c>
      <c r="E45" s="155"/>
      <c r="F45" s="156" t="s">
        <v>113</v>
      </c>
      <c r="G45" s="126"/>
      <c r="H45" s="26" t="s">
        <v>104</v>
      </c>
      <c r="I45" s="13">
        <v>2</v>
      </c>
      <c r="J45" s="152">
        <v>112</v>
      </c>
      <c r="K45" s="152"/>
      <c r="L45" s="152"/>
      <c r="M45" s="126">
        <v>2</v>
      </c>
      <c r="N45" s="126"/>
      <c r="O45" s="7">
        <v>2</v>
      </c>
      <c r="P45" s="7"/>
      <c r="Q45" s="7"/>
      <c r="R45" s="7"/>
      <c r="S45" s="7"/>
      <c r="T45" s="7"/>
      <c r="U45" s="7" t="s">
        <v>114</v>
      </c>
    </row>
    <row r="46" spans="1:28" x14ac:dyDescent="0.25">
      <c r="A46" s="182"/>
      <c r="B46" s="124"/>
      <c r="C46" s="157" t="s">
        <v>55</v>
      </c>
      <c r="D46" s="157"/>
      <c r="E46" s="157"/>
      <c r="F46" s="157"/>
      <c r="G46" s="157"/>
      <c r="H46" s="27"/>
      <c r="I46" s="49">
        <f>SUM(I42:I45)</f>
        <v>5</v>
      </c>
      <c r="J46" s="158">
        <f>SUM(J42:J45)</f>
        <v>152</v>
      </c>
      <c r="K46" s="159"/>
      <c r="L46" s="160"/>
      <c r="M46" s="158">
        <f>SUM(M42:M45)</f>
        <v>4</v>
      </c>
      <c r="N46" s="160"/>
      <c r="O46" s="49">
        <f t="shared" ref="O46:T46" si="6">SUM(O42:O45)</f>
        <v>2</v>
      </c>
      <c r="P46" s="49">
        <v>1</v>
      </c>
      <c r="Q46" s="49">
        <f t="shared" si="6"/>
        <v>1</v>
      </c>
      <c r="R46" s="49">
        <f t="shared" si="6"/>
        <v>0</v>
      </c>
      <c r="S46" s="49">
        <f t="shared" si="6"/>
        <v>0</v>
      </c>
      <c r="T46" s="49">
        <f t="shared" si="6"/>
        <v>0</v>
      </c>
      <c r="U46" s="77"/>
    </row>
    <row r="47" spans="1:28" ht="16.05" customHeight="1" x14ac:dyDescent="0.25">
      <c r="A47" s="182"/>
      <c r="B47" s="126" t="s">
        <v>85</v>
      </c>
      <c r="C47" s="124" t="s">
        <v>115</v>
      </c>
      <c r="D47" s="124" t="s">
        <v>116</v>
      </c>
      <c r="E47" s="38">
        <v>1</v>
      </c>
      <c r="F47" s="161" t="s">
        <v>117</v>
      </c>
      <c r="G47" s="162"/>
      <c r="H47" s="26" t="s">
        <v>104</v>
      </c>
      <c r="I47" s="13">
        <v>1</v>
      </c>
      <c r="J47" s="152">
        <v>28</v>
      </c>
      <c r="K47" s="152"/>
      <c r="L47" s="152"/>
      <c r="M47" s="126">
        <v>1</v>
      </c>
      <c r="N47" s="126"/>
      <c r="O47" s="7">
        <v>0.5</v>
      </c>
      <c r="P47" s="7"/>
      <c r="Q47" s="7"/>
      <c r="R47" s="7"/>
      <c r="S47" s="7"/>
      <c r="T47" s="7">
        <v>0.5</v>
      </c>
      <c r="U47" s="6" t="s">
        <v>56</v>
      </c>
    </row>
    <row r="48" spans="1:28" ht="10.95" customHeight="1" x14ac:dyDescent="0.25">
      <c r="A48" s="182"/>
      <c r="B48" s="126"/>
      <c r="C48" s="124"/>
      <c r="D48" s="124"/>
      <c r="E48" s="23">
        <v>2</v>
      </c>
      <c r="F48" s="163" t="s">
        <v>118</v>
      </c>
      <c r="G48" s="163"/>
      <c r="H48" s="68" t="s">
        <v>104</v>
      </c>
      <c r="I48" s="15">
        <v>1</v>
      </c>
      <c r="J48" s="164">
        <f t="shared" ref="J48:J51" si="7">M48*28</f>
        <v>28</v>
      </c>
      <c r="K48" s="164"/>
      <c r="L48" s="164"/>
      <c r="M48" s="165">
        <f t="shared" ref="M48:M51" si="8">SUM(O48:S48)</f>
        <v>1</v>
      </c>
      <c r="N48" s="165"/>
      <c r="O48" s="18">
        <v>1</v>
      </c>
      <c r="P48" s="18"/>
      <c r="Q48" s="18"/>
      <c r="R48" s="18"/>
      <c r="S48" s="18"/>
      <c r="T48" s="18"/>
      <c r="U48" s="6" t="s">
        <v>56</v>
      </c>
    </row>
    <row r="49" spans="1:21" ht="10.95" customHeight="1" x14ac:dyDescent="0.25">
      <c r="A49" s="182"/>
      <c r="B49" s="126"/>
      <c r="C49" s="124"/>
      <c r="D49" s="124"/>
      <c r="E49" s="23">
        <v>3</v>
      </c>
      <c r="F49" s="166" t="s">
        <v>119</v>
      </c>
      <c r="G49" s="167"/>
      <c r="H49" s="68" t="s">
        <v>104</v>
      </c>
      <c r="I49" s="15">
        <v>2</v>
      </c>
      <c r="J49" s="164">
        <f t="shared" si="7"/>
        <v>56</v>
      </c>
      <c r="K49" s="164"/>
      <c r="L49" s="164"/>
      <c r="M49" s="165">
        <f t="shared" si="8"/>
        <v>2</v>
      </c>
      <c r="N49" s="165"/>
      <c r="O49" s="18"/>
      <c r="P49" s="18">
        <v>2</v>
      </c>
      <c r="Q49" s="18"/>
      <c r="R49" s="18"/>
      <c r="S49" s="18"/>
      <c r="T49" s="18"/>
      <c r="U49" s="6" t="s">
        <v>56</v>
      </c>
    </row>
    <row r="50" spans="1:21" ht="10.95" customHeight="1" x14ac:dyDescent="0.25">
      <c r="A50" s="182"/>
      <c r="B50" s="126"/>
      <c r="C50" s="124"/>
      <c r="D50" s="124"/>
      <c r="E50" s="23">
        <v>4</v>
      </c>
      <c r="F50" s="168" t="s">
        <v>120</v>
      </c>
      <c r="G50" s="169"/>
      <c r="H50" s="68" t="s">
        <v>104</v>
      </c>
      <c r="I50" s="15">
        <v>1</v>
      </c>
      <c r="J50" s="164">
        <f t="shared" si="7"/>
        <v>28</v>
      </c>
      <c r="K50" s="164"/>
      <c r="L50" s="164"/>
      <c r="M50" s="165">
        <f t="shared" si="8"/>
        <v>1</v>
      </c>
      <c r="N50" s="165"/>
      <c r="O50" s="18"/>
      <c r="P50" s="18"/>
      <c r="Q50" s="18">
        <v>1</v>
      </c>
      <c r="R50" s="18"/>
      <c r="S50" s="18"/>
      <c r="T50" s="18"/>
      <c r="U50" s="6" t="s">
        <v>56</v>
      </c>
    </row>
    <row r="51" spans="1:21" ht="10.95" customHeight="1" x14ac:dyDescent="0.25">
      <c r="A51" s="182"/>
      <c r="B51" s="126"/>
      <c r="C51" s="124"/>
      <c r="D51" s="124"/>
      <c r="E51" s="23">
        <v>5</v>
      </c>
      <c r="F51" s="131" t="s">
        <v>121</v>
      </c>
      <c r="G51" s="131"/>
      <c r="H51" s="68" t="s">
        <v>104</v>
      </c>
      <c r="I51" s="15">
        <v>1</v>
      </c>
      <c r="J51" s="164">
        <f t="shared" si="7"/>
        <v>28</v>
      </c>
      <c r="K51" s="164"/>
      <c r="L51" s="164"/>
      <c r="M51" s="165">
        <f t="shared" si="8"/>
        <v>1</v>
      </c>
      <c r="N51" s="165"/>
      <c r="O51" s="18"/>
      <c r="P51" s="18"/>
      <c r="Q51" s="18"/>
      <c r="R51" s="18">
        <v>1</v>
      </c>
      <c r="S51" s="18"/>
      <c r="T51" s="18"/>
      <c r="U51" s="6" t="s">
        <v>56</v>
      </c>
    </row>
    <row r="52" spans="1:21" ht="10.95" customHeight="1" x14ac:dyDescent="0.25">
      <c r="A52" s="182"/>
      <c r="B52" s="126"/>
      <c r="C52" s="124"/>
      <c r="D52" s="124"/>
      <c r="E52" s="23">
        <v>6</v>
      </c>
      <c r="F52" s="131" t="s">
        <v>122</v>
      </c>
      <c r="G52" s="131"/>
      <c r="H52" s="68" t="s">
        <v>104</v>
      </c>
      <c r="I52" s="15">
        <f>M52</f>
        <v>28</v>
      </c>
      <c r="J52" s="164">
        <f>M52*24</f>
        <v>672</v>
      </c>
      <c r="K52" s="164"/>
      <c r="L52" s="164"/>
      <c r="M52" s="165">
        <f>SUM(S52:T52)</f>
        <v>28</v>
      </c>
      <c r="N52" s="165"/>
      <c r="O52" s="18"/>
      <c r="P52" s="18"/>
      <c r="Q52" s="18"/>
      <c r="R52" s="18"/>
      <c r="S52" s="18">
        <v>20</v>
      </c>
      <c r="T52" s="18">
        <v>8</v>
      </c>
      <c r="U52" s="6" t="s">
        <v>56</v>
      </c>
    </row>
    <row r="53" spans="1:21" ht="10.95" customHeight="1" x14ac:dyDescent="0.25">
      <c r="A53" s="182"/>
      <c r="B53" s="126"/>
      <c r="C53" s="124"/>
      <c r="D53" s="124"/>
      <c r="E53" s="23">
        <v>7</v>
      </c>
      <c r="F53" s="134" t="s">
        <v>123</v>
      </c>
      <c r="G53" s="134"/>
      <c r="H53" s="68" t="s">
        <v>104</v>
      </c>
      <c r="I53" s="15">
        <v>6</v>
      </c>
      <c r="J53" s="164">
        <f>M53*24</f>
        <v>144</v>
      </c>
      <c r="K53" s="164"/>
      <c r="L53" s="164"/>
      <c r="M53" s="165">
        <v>6</v>
      </c>
      <c r="N53" s="165"/>
      <c r="O53" s="18"/>
      <c r="P53" s="18"/>
      <c r="Q53" s="18"/>
      <c r="R53" s="18"/>
      <c r="S53" s="18"/>
      <c r="T53" s="18">
        <v>6</v>
      </c>
      <c r="U53" s="6" t="s">
        <v>56</v>
      </c>
    </row>
    <row r="54" spans="1:21" ht="10.95" customHeight="1" x14ac:dyDescent="0.25">
      <c r="A54" s="182"/>
      <c r="B54" s="126"/>
      <c r="C54" s="124"/>
      <c r="D54" s="124"/>
      <c r="E54" s="157" t="s">
        <v>96</v>
      </c>
      <c r="F54" s="170"/>
      <c r="G54" s="170"/>
      <c r="H54" s="27"/>
      <c r="I54" s="56">
        <f>SUM(I47:I53)</f>
        <v>40</v>
      </c>
      <c r="J54" s="171">
        <f>SUM(J47:L53)</f>
        <v>984</v>
      </c>
      <c r="K54" s="171"/>
      <c r="L54" s="171"/>
      <c r="M54" s="172">
        <f>SUM(M47:N53)</f>
        <v>40</v>
      </c>
      <c r="N54" s="172"/>
      <c r="O54" s="57">
        <f t="shared" ref="O54:R54" si="9">SUM(O47:O53)</f>
        <v>1.5</v>
      </c>
      <c r="P54" s="57">
        <f t="shared" si="9"/>
        <v>2</v>
      </c>
      <c r="Q54" s="57">
        <f t="shared" si="9"/>
        <v>1</v>
      </c>
      <c r="R54" s="57">
        <f t="shared" si="9"/>
        <v>1</v>
      </c>
      <c r="S54" s="57"/>
      <c r="T54" s="57">
        <f>SUM(T47:T53)</f>
        <v>14.5</v>
      </c>
      <c r="U54" s="77"/>
    </row>
    <row r="55" spans="1:21" ht="12" customHeight="1" x14ac:dyDescent="0.25">
      <c r="A55" s="182"/>
      <c r="B55" s="145" t="s">
        <v>124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58">
        <f t="shared" ref="O55:R55" si="10">O46+O54</f>
        <v>3.5</v>
      </c>
      <c r="P55" s="58">
        <f t="shared" si="10"/>
        <v>3</v>
      </c>
      <c r="Q55" s="58">
        <f t="shared" si="10"/>
        <v>2</v>
      </c>
      <c r="R55" s="58">
        <f t="shared" si="10"/>
        <v>1</v>
      </c>
      <c r="S55" s="58"/>
      <c r="T55" s="58">
        <f>T46+T54</f>
        <v>14.5</v>
      </c>
      <c r="U55" s="84"/>
    </row>
    <row r="56" spans="1:21" ht="21" customHeight="1" x14ac:dyDescent="0.25">
      <c r="A56" s="185"/>
      <c r="B56" s="173" t="s">
        <v>125</v>
      </c>
      <c r="C56" s="174"/>
      <c r="D56" s="174"/>
      <c r="E56" s="175"/>
      <c r="F56" s="175"/>
      <c r="G56" s="175"/>
      <c r="H56" s="141" t="s">
        <v>126</v>
      </c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7" t="s">
        <v>47</v>
      </c>
    </row>
    <row r="57" spans="1:21" ht="12.45" customHeight="1" x14ac:dyDescent="0.25">
      <c r="A57" s="111" t="s">
        <v>127</v>
      </c>
      <c r="B57" s="176"/>
      <c r="C57" s="177">
        <f>I16+I29+I33+I39+I46+I54</f>
        <v>132</v>
      </c>
      <c r="D57" s="177"/>
      <c r="E57" s="177"/>
      <c r="F57" s="177"/>
      <c r="G57" s="4" t="s">
        <v>128</v>
      </c>
      <c r="H57" s="126">
        <f>J16+J29+J33+J39+J46+J54</f>
        <v>2578</v>
      </c>
      <c r="I57" s="147"/>
      <c r="J57" s="147"/>
      <c r="K57" s="149" t="s">
        <v>129</v>
      </c>
      <c r="L57" s="176"/>
      <c r="M57" s="176"/>
      <c r="N57" s="126">
        <f>K16+K29+K33+K39</f>
        <v>1008</v>
      </c>
      <c r="O57" s="147"/>
      <c r="P57" s="147"/>
      <c r="Q57" s="111" t="s">
        <v>130</v>
      </c>
      <c r="R57" s="112"/>
      <c r="S57" s="5"/>
      <c r="T57" s="126">
        <f>L16+L29+L33+L39+J46+J54</f>
        <v>1570</v>
      </c>
      <c r="U57" s="175"/>
    </row>
    <row r="58" spans="1:21" ht="12.45" customHeight="1" x14ac:dyDescent="0.25">
      <c r="A58" s="233" t="s">
        <v>209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80"/>
    </row>
    <row r="59" spans="1:21" ht="12" customHeight="1" x14ac:dyDescent="0.25">
      <c r="A59" s="181" t="s">
        <v>132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</row>
    <row r="60" spans="1:21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</row>
    <row r="61" spans="1:21" x14ac:dyDescent="0.25">
      <c r="I61" s="1"/>
      <c r="J61" s="1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</sheetData>
  <mergeCells count="137">
    <mergeCell ref="A58:U58"/>
    <mergeCell ref="A59:U59"/>
    <mergeCell ref="A4:A29"/>
    <mergeCell ref="A30:A39"/>
    <mergeCell ref="A41:A56"/>
    <mergeCell ref="B4:B16"/>
    <mergeCell ref="B17:B29"/>
    <mergeCell ref="B30:B33"/>
    <mergeCell ref="B34:B39"/>
    <mergeCell ref="B42:B46"/>
    <mergeCell ref="B47:B54"/>
    <mergeCell ref="C4:C13"/>
    <mergeCell ref="C14:C15"/>
    <mergeCell ref="C17:C28"/>
    <mergeCell ref="C31:C32"/>
    <mergeCell ref="C34:C39"/>
    <mergeCell ref="C42:C44"/>
    <mergeCell ref="C47:C54"/>
    <mergeCell ref="D4:D11"/>
    <mergeCell ref="D17:D21"/>
    <mergeCell ref="D22:D28"/>
    <mergeCell ref="D34:D39"/>
    <mergeCell ref="D42:D43"/>
    <mergeCell ref="D47:D54"/>
    <mergeCell ref="B55:N55"/>
    <mergeCell ref="B56:G56"/>
    <mergeCell ref="H56:T56"/>
    <mergeCell ref="A57:B57"/>
    <mergeCell ref="C57:F57"/>
    <mergeCell ref="H57:J57"/>
    <mergeCell ref="K57:M57"/>
    <mergeCell ref="N57:P57"/>
    <mergeCell ref="Q57:R57"/>
    <mergeCell ref="T57:U57"/>
    <mergeCell ref="F52:G52"/>
    <mergeCell ref="J52:L52"/>
    <mergeCell ref="M52:N52"/>
    <mergeCell ref="F53:G53"/>
    <mergeCell ref="J53:L53"/>
    <mergeCell ref="M53:N53"/>
    <mergeCell ref="E54:G54"/>
    <mergeCell ref="J54:L54"/>
    <mergeCell ref="M54:N54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C46:G46"/>
    <mergeCell ref="J46:L46"/>
    <mergeCell ref="M46:N46"/>
    <mergeCell ref="F47:G47"/>
    <mergeCell ref="J47:L47"/>
    <mergeCell ref="M47:N47"/>
    <mergeCell ref="F48:G48"/>
    <mergeCell ref="J48:L48"/>
    <mergeCell ref="M48:N48"/>
    <mergeCell ref="F43:G43"/>
    <mergeCell ref="J43:L43"/>
    <mergeCell ref="M43:N43"/>
    <mergeCell ref="D44:E44"/>
    <mergeCell ref="F44:G44"/>
    <mergeCell ref="J44:L44"/>
    <mergeCell ref="M44:N44"/>
    <mergeCell ref="D45:E45"/>
    <mergeCell ref="F45:G45"/>
    <mergeCell ref="J45:L45"/>
    <mergeCell ref="M45:N45"/>
    <mergeCell ref="E39:G39"/>
    <mergeCell ref="A40:N40"/>
    <mergeCell ref="B41:D41"/>
    <mergeCell ref="F41:G41"/>
    <mergeCell ref="J41:L41"/>
    <mergeCell ref="M41:N41"/>
    <mergeCell ref="O41:T41"/>
    <mergeCell ref="F42:G42"/>
    <mergeCell ref="J42:L42"/>
    <mergeCell ref="M42:N42"/>
    <mergeCell ref="S34:T40"/>
    <mergeCell ref="M31:T31"/>
    <mergeCell ref="F32:G32"/>
    <mergeCell ref="M32:T32"/>
    <mergeCell ref="C33:H33"/>
    <mergeCell ref="F34:G34"/>
    <mergeCell ref="F35:G35"/>
    <mergeCell ref="F36:G36"/>
    <mergeCell ref="F37:G37"/>
    <mergeCell ref="F38:G38"/>
    <mergeCell ref="F23:G23"/>
    <mergeCell ref="F24:G24"/>
    <mergeCell ref="F25:G25"/>
    <mergeCell ref="F26:G26"/>
    <mergeCell ref="F27:G27"/>
    <mergeCell ref="F28:G28"/>
    <mergeCell ref="C29:H29"/>
    <mergeCell ref="F30:G30"/>
    <mergeCell ref="F31:G31"/>
    <mergeCell ref="D15:E15"/>
    <mergeCell ref="F15:G15"/>
    <mergeCell ref="C16:H16"/>
    <mergeCell ref="F17:G17"/>
    <mergeCell ref="F18:G18"/>
    <mergeCell ref="F19:G19"/>
    <mergeCell ref="F20:G20"/>
    <mergeCell ref="F21:G21"/>
    <mergeCell ref="F22:G22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R8"/>
    <mergeCell ref="E2:E3"/>
    <mergeCell ref="H2:H3"/>
    <mergeCell ref="I2:I3"/>
    <mergeCell ref="U2:U3"/>
    <mergeCell ref="A2:B3"/>
    <mergeCell ref="C2:D3"/>
    <mergeCell ref="F2:G3"/>
    <mergeCell ref="S4:T30"/>
  </mergeCells>
  <phoneticPr fontId="38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66"/>
  <sheetViews>
    <sheetView zoomScale="150" zoomScaleNormal="150" workbookViewId="0">
      <pane xSplit="2" ySplit="3" topLeftCell="C4" activePane="bottomRight" state="frozen"/>
      <selection pane="topRight"/>
      <selection pane="bottomLeft"/>
      <selection pane="bottomRight" activeCell="Y17" sqref="Y17"/>
    </sheetView>
  </sheetViews>
  <sheetFormatPr defaultColWidth="9.77734375" defaultRowHeight="15.6" x14ac:dyDescent="0.25"/>
  <cols>
    <col min="1" max="1" width="3.33203125" style="1" customWidth="1"/>
    <col min="2" max="2" width="2.6640625" style="1" customWidth="1"/>
    <col min="3" max="3" width="3.5546875" style="1" customWidth="1"/>
    <col min="4" max="5" width="4.109375" style="1" customWidth="1"/>
    <col min="6" max="6" width="9.77734375" style="1"/>
    <col min="7" max="7" width="11.21875" style="1" customWidth="1"/>
    <col min="8" max="8" width="3.77734375" style="1" customWidth="1"/>
    <col min="9" max="9" width="3.77734375" style="3" customWidth="1"/>
    <col min="10" max="10" width="6.664062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77734375" style="1" customWidth="1"/>
    <col min="19" max="19" width="3.77734375" style="1" customWidth="1"/>
    <col min="20" max="20" width="4.77734375" style="1" customWidth="1"/>
    <col min="21" max="21" width="6.88671875" style="1" customWidth="1"/>
    <col min="22" max="22" width="4.6640625" style="1" customWidth="1"/>
    <col min="23" max="23" width="4.21875" style="1" customWidth="1"/>
    <col min="24" max="24" width="5" style="1" customWidth="1"/>
    <col min="25" max="25" width="14" style="1" customWidth="1"/>
    <col min="26" max="26" width="14.6640625" style="1" customWidth="1"/>
    <col min="27" max="27" width="12.33203125" style="1" customWidth="1"/>
    <col min="28" max="28" width="11.77734375" style="1" customWidth="1"/>
    <col min="29" max="16384" width="9.77734375" style="1"/>
  </cols>
  <sheetData>
    <row r="1" spans="1:21" ht="21" customHeight="1" x14ac:dyDescent="0.2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 s="2" customFormat="1" ht="12" customHeight="1" x14ac:dyDescent="0.25">
      <c r="A2" s="111" t="s">
        <v>1</v>
      </c>
      <c r="B2" s="194"/>
      <c r="C2" s="111" t="s">
        <v>2</v>
      </c>
      <c r="D2" s="194"/>
      <c r="E2" s="111" t="s">
        <v>3</v>
      </c>
      <c r="F2" s="111" t="s">
        <v>4</v>
      </c>
      <c r="G2" s="112"/>
      <c r="H2" s="192" t="s">
        <v>5</v>
      </c>
      <c r="I2" s="111" t="s">
        <v>6</v>
      </c>
      <c r="J2" s="111" t="s">
        <v>7</v>
      </c>
      <c r="K2" s="112"/>
      <c r="L2" s="112"/>
      <c r="M2" s="111" t="s">
        <v>8</v>
      </c>
      <c r="N2" s="112"/>
      <c r="O2" s="111" t="s">
        <v>9</v>
      </c>
      <c r="P2" s="112"/>
      <c r="Q2" s="112"/>
      <c r="R2" s="112"/>
      <c r="S2" s="112"/>
      <c r="T2" s="112"/>
      <c r="U2" s="111" t="s">
        <v>10</v>
      </c>
    </row>
    <row r="3" spans="1:21" s="2" customFormat="1" ht="12" customHeight="1" x14ac:dyDescent="0.25">
      <c r="A3" s="112"/>
      <c r="B3" s="194"/>
      <c r="C3" s="112"/>
      <c r="D3" s="194"/>
      <c r="E3" s="112"/>
      <c r="F3" s="112"/>
      <c r="G3" s="112"/>
      <c r="H3" s="193"/>
      <c r="I3" s="112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59">
        <v>5</v>
      </c>
      <c r="T3" s="29">
        <v>6</v>
      </c>
      <c r="U3" s="112"/>
    </row>
    <row r="4" spans="1:21" ht="12" customHeight="1" x14ac:dyDescent="0.25">
      <c r="A4" s="182" t="s">
        <v>16</v>
      </c>
      <c r="B4" s="124" t="s">
        <v>17</v>
      </c>
      <c r="C4" s="126" t="s">
        <v>18</v>
      </c>
      <c r="D4" s="186" t="s">
        <v>19</v>
      </c>
      <c r="E4" s="7">
        <v>1</v>
      </c>
      <c r="F4" s="113" t="s">
        <v>20</v>
      </c>
      <c r="G4" s="114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9"/>
      <c r="S4" s="126" t="s">
        <v>133</v>
      </c>
      <c r="T4" s="126"/>
      <c r="U4" s="7" t="s">
        <v>24</v>
      </c>
    </row>
    <row r="5" spans="1:21" ht="12" customHeight="1" x14ac:dyDescent="0.25">
      <c r="A5" s="182"/>
      <c r="B5" s="182"/>
      <c r="C5" s="126"/>
      <c r="D5" s="187"/>
      <c r="E5" s="7">
        <v>2</v>
      </c>
      <c r="F5" s="115" t="s">
        <v>25</v>
      </c>
      <c r="G5" s="116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26</v>
      </c>
      <c r="Q5" s="13"/>
      <c r="R5" s="96"/>
      <c r="S5" s="126"/>
      <c r="T5" s="126"/>
      <c r="U5" s="7" t="s">
        <v>24</v>
      </c>
    </row>
    <row r="6" spans="1:21" ht="21" customHeight="1" x14ac:dyDescent="0.25">
      <c r="A6" s="182"/>
      <c r="B6" s="182"/>
      <c r="C6" s="126"/>
      <c r="D6" s="187"/>
      <c r="E6" s="7">
        <v>3</v>
      </c>
      <c r="F6" s="115" t="s">
        <v>27</v>
      </c>
      <c r="G6" s="117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28</v>
      </c>
      <c r="R6" s="96"/>
      <c r="S6" s="126"/>
      <c r="T6" s="126"/>
      <c r="U6" s="7" t="s">
        <v>24</v>
      </c>
    </row>
    <row r="7" spans="1:21" ht="21" customHeight="1" x14ac:dyDescent="0.25">
      <c r="A7" s="182"/>
      <c r="B7" s="182"/>
      <c r="C7" s="126"/>
      <c r="D7" s="187"/>
      <c r="E7" s="7">
        <v>4</v>
      </c>
      <c r="F7" s="113" t="s">
        <v>29</v>
      </c>
      <c r="G7" s="117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96" t="s">
        <v>30</v>
      </c>
      <c r="S7" s="126"/>
      <c r="T7" s="126"/>
      <c r="U7" s="7" t="s">
        <v>24</v>
      </c>
    </row>
    <row r="8" spans="1:21" ht="25.05" customHeight="1" x14ac:dyDescent="0.25">
      <c r="A8" s="182"/>
      <c r="B8" s="182"/>
      <c r="C8" s="126"/>
      <c r="D8" s="187"/>
      <c r="E8" s="7">
        <v>5</v>
      </c>
      <c r="F8" s="118" t="s">
        <v>31</v>
      </c>
      <c r="G8" s="119"/>
      <c r="H8" s="10" t="s">
        <v>32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33</v>
      </c>
      <c r="O8" s="120" t="s">
        <v>34</v>
      </c>
      <c r="P8" s="121"/>
      <c r="Q8" s="121"/>
      <c r="R8" s="121"/>
      <c r="S8" s="126"/>
      <c r="T8" s="126"/>
      <c r="U8" s="7" t="s">
        <v>24</v>
      </c>
    </row>
    <row r="9" spans="1:21" ht="12" customHeight="1" x14ac:dyDescent="0.25">
      <c r="A9" s="182"/>
      <c r="B9" s="182"/>
      <c r="C9" s="126"/>
      <c r="D9" s="187"/>
      <c r="E9" s="7">
        <v>6</v>
      </c>
      <c r="F9" s="113" t="s">
        <v>35</v>
      </c>
      <c r="G9" s="114"/>
      <c r="H9" s="11" t="s">
        <v>32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36</v>
      </c>
      <c r="O9" s="7" t="s">
        <v>26</v>
      </c>
      <c r="P9" s="7" t="s">
        <v>37</v>
      </c>
      <c r="Q9" s="7" t="s">
        <v>37</v>
      </c>
      <c r="R9" s="9" t="s">
        <v>37</v>
      </c>
      <c r="S9" s="126"/>
      <c r="T9" s="126"/>
      <c r="U9" s="6" t="s">
        <v>38</v>
      </c>
    </row>
    <row r="10" spans="1:21" ht="12" customHeight="1" x14ac:dyDescent="0.25">
      <c r="A10" s="182"/>
      <c r="B10" s="182"/>
      <c r="C10" s="126"/>
      <c r="D10" s="187"/>
      <c r="E10" s="7">
        <v>7</v>
      </c>
      <c r="F10" s="122" t="s">
        <v>39</v>
      </c>
      <c r="G10" s="123"/>
      <c r="H10" s="13" t="s">
        <v>21</v>
      </c>
      <c r="I10" s="14">
        <v>3</v>
      </c>
      <c r="J10" s="37">
        <v>48</v>
      </c>
      <c r="K10" s="7">
        <v>48</v>
      </c>
      <c r="L10" s="7"/>
      <c r="M10" s="7"/>
      <c r="N10" s="7">
        <v>1</v>
      </c>
      <c r="O10" s="7" t="s">
        <v>40</v>
      </c>
      <c r="P10" s="7"/>
      <c r="Q10" s="7"/>
      <c r="R10" s="9"/>
      <c r="S10" s="126"/>
      <c r="T10" s="126"/>
      <c r="U10" s="8" t="s">
        <v>41</v>
      </c>
    </row>
    <row r="11" spans="1:21" ht="12" customHeight="1" x14ac:dyDescent="0.25">
      <c r="A11" s="182"/>
      <c r="B11" s="182"/>
      <c r="C11" s="126"/>
      <c r="D11" s="188"/>
      <c r="E11" s="7">
        <v>8</v>
      </c>
      <c r="F11" s="201" t="s">
        <v>42</v>
      </c>
      <c r="G11" s="202"/>
      <c r="H11" s="13" t="s">
        <v>32</v>
      </c>
      <c r="I11" s="7">
        <v>3</v>
      </c>
      <c r="J11" s="37">
        <v>48</v>
      </c>
      <c r="K11" s="7">
        <v>24</v>
      </c>
      <c r="L11" s="7">
        <v>24</v>
      </c>
      <c r="M11" s="7"/>
      <c r="N11" s="7">
        <v>2</v>
      </c>
      <c r="O11" s="7"/>
      <c r="P11" s="7">
        <v>3</v>
      </c>
      <c r="Q11" s="7"/>
      <c r="R11" s="9"/>
      <c r="S11" s="126"/>
      <c r="T11" s="126"/>
      <c r="U11" s="8" t="s">
        <v>43</v>
      </c>
    </row>
    <row r="12" spans="1:21" ht="12" customHeight="1" x14ac:dyDescent="0.25">
      <c r="A12" s="182"/>
      <c r="B12" s="182"/>
      <c r="C12" s="126"/>
      <c r="D12" s="126">
        <v>9</v>
      </c>
      <c r="E12" s="126"/>
      <c r="F12" s="113" t="s">
        <v>44</v>
      </c>
      <c r="G12" s="114"/>
      <c r="H12" s="11" t="s">
        <v>32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45</v>
      </c>
      <c r="O12" s="7" t="s">
        <v>46</v>
      </c>
      <c r="P12" s="3"/>
      <c r="Q12" s="7"/>
      <c r="R12" s="9" t="s">
        <v>46</v>
      </c>
      <c r="S12" s="126"/>
      <c r="T12" s="126"/>
      <c r="U12" s="7" t="s">
        <v>47</v>
      </c>
    </row>
    <row r="13" spans="1:21" ht="21" customHeight="1" x14ac:dyDescent="0.25">
      <c r="A13" s="182"/>
      <c r="B13" s="182"/>
      <c r="C13" s="126"/>
      <c r="D13" s="126">
        <v>10</v>
      </c>
      <c r="E13" s="126"/>
      <c r="F13" s="113" t="s">
        <v>48</v>
      </c>
      <c r="G13" s="114"/>
      <c r="H13" s="11" t="s">
        <v>32</v>
      </c>
      <c r="I13" s="7">
        <v>2</v>
      </c>
      <c r="J13" s="37" t="s">
        <v>49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9"/>
      <c r="S13" s="126"/>
      <c r="T13" s="126"/>
      <c r="U13" s="7" t="s">
        <v>47</v>
      </c>
    </row>
    <row r="14" spans="1:21" ht="12" customHeight="1" x14ac:dyDescent="0.25">
      <c r="A14" s="182"/>
      <c r="B14" s="182"/>
      <c r="C14" s="126"/>
      <c r="D14" s="126">
        <v>11</v>
      </c>
      <c r="E14" s="126"/>
      <c r="F14" s="115" t="s">
        <v>110</v>
      </c>
      <c r="G14" s="117"/>
      <c r="H14" s="11" t="s">
        <v>32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26" t="s">
        <v>134</v>
      </c>
      <c r="P14" s="126"/>
      <c r="Q14" s="126"/>
      <c r="R14" s="113"/>
      <c r="S14" s="126"/>
      <c r="T14" s="126"/>
      <c r="U14" s="7" t="s">
        <v>47</v>
      </c>
    </row>
    <row r="15" spans="1:21" ht="21" customHeight="1" x14ac:dyDescent="0.25">
      <c r="A15" s="182"/>
      <c r="B15" s="182"/>
      <c r="C15" s="189" t="s">
        <v>50</v>
      </c>
      <c r="D15" s="113">
        <v>12</v>
      </c>
      <c r="E15" s="117"/>
      <c r="F15" s="113" t="s">
        <v>51</v>
      </c>
      <c r="G15" s="117"/>
      <c r="H15" s="10" t="s">
        <v>32</v>
      </c>
      <c r="I15" s="7">
        <v>2</v>
      </c>
      <c r="J15" s="35" t="s">
        <v>52</v>
      </c>
      <c r="K15" s="7">
        <v>24</v>
      </c>
      <c r="L15" s="7">
        <v>12</v>
      </c>
      <c r="M15" s="7"/>
      <c r="N15" s="7">
        <v>2</v>
      </c>
      <c r="O15" s="40"/>
      <c r="P15" s="38">
        <v>2</v>
      </c>
      <c r="Q15" s="7"/>
      <c r="R15" s="9"/>
      <c r="S15" s="126"/>
      <c r="T15" s="126"/>
      <c r="U15" s="7" t="s">
        <v>47</v>
      </c>
    </row>
    <row r="16" spans="1:21" ht="12" customHeight="1" x14ac:dyDescent="0.25">
      <c r="A16" s="182"/>
      <c r="B16" s="182"/>
      <c r="C16" s="190"/>
      <c r="D16" s="113">
        <v>13</v>
      </c>
      <c r="E16" s="117"/>
      <c r="F16" s="113" t="s">
        <v>53</v>
      </c>
      <c r="G16" s="114"/>
      <c r="H16" s="11" t="s">
        <v>32</v>
      </c>
      <c r="I16" s="7">
        <v>2</v>
      </c>
      <c r="J16" s="35">
        <v>32</v>
      </c>
      <c r="K16" s="7">
        <v>26</v>
      </c>
      <c r="L16" s="7">
        <v>6</v>
      </c>
      <c r="M16" s="7"/>
      <c r="N16" s="7">
        <v>1</v>
      </c>
      <c r="O16" s="13" t="s">
        <v>54</v>
      </c>
      <c r="P16" s="13"/>
      <c r="Q16" s="7"/>
      <c r="R16" s="9"/>
      <c r="S16" s="126"/>
      <c r="T16" s="126"/>
      <c r="U16" s="7" t="s">
        <v>47</v>
      </c>
    </row>
    <row r="17" spans="1:29" ht="12" customHeight="1" x14ac:dyDescent="0.25">
      <c r="A17" s="182"/>
      <c r="B17" s="182"/>
      <c r="C17" s="127" t="s">
        <v>55</v>
      </c>
      <c r="D17" s="128"/>
      <c r="E17" s="128"/>
      <c r="F17" s="128"/>
      <c r="G17" s="128"/>
      <c r="H17" s="129"/>
      <c r="I17" s="41">
        <f t="shared" ref="I17:L17" si="0">SUM(I4:I16)</f>
        <v>30.5</v>
      </c>
      <c r="J17" s="41">
        <f>SUM(J4:J16)+32+36</f>
        <v>538</v>
      </c>
      <c r="K17" s="41">
        <f t="shared" si="0"/>
        <v>368</v>
      </c>
      <c r="L17" s="41">
        <f t="shared" si="0"/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</f>
        <v>4</v>
      </c>
      <c r="R17" s="97">
        <f>4+2+2</f>
        <v>8</v>
      </c>
      <c r="S17" s="126"/>
      <c r="T17" s="126"/>
      <c r="U17" s="28"/>
      <c r="Y17" s="86"/>
      <c r="AA17" s="86"/>
      <c r="AB17" s="86"/>
      <c r="AC17" s="86"/>
    </row>
    <row r="18" spans="1:29" ht="12" customHeight="1" x14ac:dyDescent="0.25">
      <c r="A18" s="182"/>
      <c r="B18" s="186" t="s">
        <v>57</v>
      </c>
      <c r="C18" s="191" t="s">
        <v>58</v>
      </c>
      <c r="D18" s="191" t="s">
        <v>59</v>
      </c>
      <c r="E18" s="7">
        <v>1</v>
      </c>
      <c r="F18" s="130" t="s">
        <v>60</v>
      </c>
      <c r="G18" s="131"/>
      <c r="H18" s="15" t="s">
        <v>32</v>
      </c>
      <c r="I18" s="18">
        <v>4</v>
      </c>
      <c r="J18" s="18">
        <v>64</v>
      </c>
      <c r="K18" s="18">
        <f t="shared" ref="K18:K22" si="1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98"/>
      <c r="S18" s="126"/>
      <c r="T18" s="126"/>
      <c r="U18" s="7"/>
      <c r="Y18" s="86"/>
      <c r="AA18" s="86"/>
      <c r="AB18" s="87"/>
      <c r="AC18" s="86"/>
    </row>
    <row r="19" spans="1:29" ht="12" customHeight="1" x14ac:dyDescent="0.25">
      <c r="A19" s="182"/>
      <c r="B19" s="187"/>
      <c r="C19" s="187"/>
      <c r="D19" s="207"/>
      <c r="E19" s="7">
        <v>2</v>
      </c>
      <c r="F19" s="131" t="s">
        <v>61</v>
      </c>
      <c r="G19" s="131"/>
      <c r="H19" s="15" t="s">
        <v>32</v>
      </c>
      <c r="I19" s="18">
        <v>3</v>
      </c>
      <c r="J19" s="18">
        <v>48</v>
      </c>
      <c r="K19" s="18">
        <v>42</v>
      </c>
      <c r="L19" s="15">
        <v>6</v>
      </c>
      <c r="M19" s="18">
        <v>2</v>
      </c>
      <c r="N19" s="18"/>
      <c r="O19" s="43"/>
      <c r="P19" s="43">
        <v>3</v>
      </c>
      <c r="Q19" s="43"/>
      <c r="R19" s="99"/>
      <c r="S19" s="126"/>
      <c r="T19" s="126"/>
      <c r="U19" s="7"/>
      <c r="Y19" s="86"/>
      <c r="AA19" s="86"/>
      <c r="AB19" s="87"/>
      <c r="AC19" s="86"/>
    </row>
    <row r="20" spans="1:29" ht="12" customHeight="1" x14ac:dyDescent="0.25">
      <c r="A20" s="182"/>
      <c r="B20" s="187"/>
      <c r="C20" s="187"/>
      <c r="D20" s="207"/>
      <c r="E20" s="7">
        <v>3</v>
      </c>
      <c r="F20" s="132" t="s">
        <v>62</v>
      </c>
      <c r="G20" s="131"/>
      <c r="H20" s="15" t="s">
        <v>32</v>
      </c>
      <c r="I20" s="18">
        <v>4</v>
      </c>
      <c r="J20" s="18">
        <v>64</v>
      </c>
      <c r="K20" s="18">
        <f t="shared" si="1"/>
        <v>50</v>
      </c>
      <c r="L20" s="15">
        <v>14</v>
      </c>
      <c r="M20" s="18">
        <v>2</v>
      </c>
      <c r="N20" s="18"/>
      <c r="O20" s="43"/>
      <c r="P20" s="43">
        <v>4</v>
      </c>
      <c r="Q20" s="43"/>
      <c r="R20" s="99"/>
      <c r="S20" s="126"/>
      <c r="T20" s="126"/>
      <c r="U20" s="7"/>
      <c r="Y20" s="86"/>
      <c r="AA20" s="86"/>
      <c r="AB20" s="87"/>
      <c r="AC20" s="86"/>
    </row>
    <row r="21" spans="1:29" ht="12" customHeight="1" x14ac:dyDescent="0.25">
      <c r="A21" s="182"/>
      <c r="B21" s="187"/>
      <c r="C21" s="187"/>
      <c r="D21" s="207"/>
      <c r="E21" s="7">
        <v>4</v>
      </c>
      <c r="F21" s="133" t="s">
        <v>63</v>
      </c>
      <c r="G21" s="134"/>
      <c r="H21" s="15" t="s">
        <v>32</v>
      </c>
      <c r="I21" s="18">
        <v>5</v>
      </c>
      <c r="J21" s="18">
        <f>O21*13+P21*16+Q21*17+R21*17</f>
        <v>80</v>
      </c>
      <c r="K21" s="18">
        <f t="shared" si="1"/>
        <v>40</v>
      </c>
      <c r="L21" s="15">
        <v>40</v>
      </c>
      <c r="M21" s="18">
        <v>2</v>
      </c>
      <c r="N21" s="18"/>
      <c r="O21" s="43"/>
      <c r="P21" s="43">
        <v>5</v>
      </c>
      <c r="Q21" s="43"/>
      <c r="R21" s="99"/>
      <c r="S21" s="126"/>
      <c r="T21" s="126"/>
      <c r="U21" s="7"/>
      <c r="Y21" s="86"/>
      <c r="AA21" s="86"/>
      <c r="AB21" s="87"/>
      <c r="AC21" s="86"/>
    </row>
    <row r="22" spans="1:29" ht="12" customHeight="1" x14ac:dyDescent="0.25">
      <c r="A22" s="182"/>
      <c r="B22" s="187"/>
      <c r="C22" s="187"/>
      <c r="D22" s="207"/>
      <c r="E22" s="7">
        <v>5</v>
      </c>
      <c r="F22" s="133" t="s">
        <v>135</v>
      </c>
      <c r="G22" s="134"/>
      <c r="H22" s="15" t="s">
        <v>32</v>
      </c>
      <c r="I22" s="18">
        <v>5</v>
      </c>
      <c r="J22" s="18">
        <v>80</v>
      </c>
      <c r="K22" s="18">
        <f t="shared" si="1"/>
        <v>52</v>
      </c>
      <c r="L22" s="15">
        <v>28</v>
      </c>
      <c r="M22" s="18">
        <v>3</v>
      </c>
      <c r="N22" s="18"/>
      <c r="O22" s="43"/>
      <c r="P22" s="43"/>
      <c r="Q22" s="43">
        <v>5</v>
      </c>
      <c r="R22" s="99"/>
      <c r="S22" s="126"/>
      <c r="T22" s="126"/>
      <c r="U22" s="7"/>
      <c r="Y22" s="86"/>
      <c r="AA22" s="86"/>
      <c r="AB22" s="87"/>
      <c r="AC22" s="86"/>
    </row>
    <row r="23" spans="1:29" ht="12" customHeight="1" x14ac:dyDescent="0.25">
      <c r="A23" s="182"/>
      <c r="B23" s="187"/>
      <c r="C23" s="187"/>
      <c r="D23" s="207" t="s">
        <v>65</v>
      </c>
      <c r="E23" s="7">
        <v>6</v>
      </c>
      <c r="F23" s="133" t="s">
        <v>66</v>
      </c>
      <c r="G23" s="134"/>
      <c r="H23" s="15" t="s">
        <v>32</v>
      </c>
      <c r="I23" s="18">
        <v>4</v>
      </c>
      <c r="J23" s="18">
        <v>64</v>
      </c>
      <c r="K23" s="18">
        <v>48</v>
      </c>
      <c r="L23" s="15">
        <v>16</v>
      </c>
      <c r="M23" s="18">
        <v>3</v>
      </c>
      <c r="N23" s="18"/>
      <c r="O23" s="43"/>
      <c r="P23" s="43"/>
      <c r="Q23" s="43">
        <v>4</v>
      </c>
      <c r="R23" s="100"/>
      <c r="S23" s="126"/>
      <c r="T23" s="126"/>
      <c r="U23" s="7"/>
      <c r="Y23" s="86"/>
      <c r="AA23" s="86"/>
      <c r="AB23" s="87"/>
      <c r="AC23" s="86"/>
    </row>
    <row r="24" spans="1:29" ht="12" customHeight="1" x14ac:dyDescent="0.25">
      <c r="A24" s="182"/>
      <c r="B24" s="187"/>
      <c r="C24" s="187"/>
      <c r="D24" s="207"/>
      <c r="E24" s="7">
        <v>7</v>
      </c>
      <c r="F24" s="133" t="s">
        <v>67</v>
      </c>
      <c r="G24" s="134"/>
      <c r="H24" s="15" t="s">
        <v>32</v>
      </c>
      <c r="I24" s="18">
        <v>4</v>
      </c>
      <c r="J24" s="18">
        <v>64</v>
      </c>
      <c r="K24" s="18">
        <v>48</v>
      </c>
      <c r="L24" s="15">
        <v>16</v>
      </c>
      <c r="M24" s="18">
        <v>3</v>
      </c>
      <c r="N24" s="18"/>
      <c r="O24" s="43"/>
      <c r="P24" s="43"/>
      <c r="Q24" s="43">
        <v>4</v>
      </c>
      <c r="R24" s="99"/>
      <c r="S24" s="126"/>
      <c r="T24" s="126"/>
      <c r="U24" s="7"/>
      <c r="Y24" s="86"/>
      <c r="AA24" s="86"/>
      <c r="AB24" s="87"/>
      <c r="AC24" s="86"/>
    </row>
    <row r="25" spans="1:29" ht="12" customHeight="1" x14ac:dyDescent="0.25">
      <c r="A25" s="182"/>
      <c r="B25" s="187"/>
      <c r="C25" s="187"/>
      <c r="D25" s="207"/>
      <c r="E25" s="7">
        <v>8</v>
      </c>
      <c r="F25" s="133" t="s">
        <v>68</v>
      </c>
      <c r="G25" s="134"/>
      <c r="H25" s="15" t="s">
        <v>32</v>
      </c>
      <c r="I25" s="18">
        <v>3</v>
      </c>
      <c r="J25" s="18">
        <v>48</v>
      </c>
      <c r="K25" s="18">
        <v>24</v>
      </c>
      <c r="L25" s="15">
        <v>24</v>
      </c>
      <c r="M25" s="18">
        <v>4</v>
      </c>
      <c r="N25" s="18"/>
      <c r="O25" s="43"/>
      <c r="P25" s="43"/>
      <c r="Q25" s="70"/>
      <c r="R25" s="99">
        <v>3</v>
      </c>
      <c r="S25" s="126"/>
      <c r="T25" s="126"/>
      <c r="U25" s="7"/>
      <c r="Y25" s="86"/>
      <c r="AA25" s="86"/>
      <c r="AB25" s="87"/>
      <c r="AC25" s="86"/>
    </row>
    <row r="26" spans="1:29" ht="12" customHeight="1" x14ac:dyDescent="0.25">
      <c r="A26" s="182"/>
      <c r="B26" s="187"/>
      <c r="C26" s="187"/>
      <c r="D26" s="207"/>
      <c r="E26" s="7">
        <v>9</v>
      </c>
      <c r="F26" s="133" t="s">
        <v>69</v>
      </c>
      <c r="G26" s="134"/>
      <c r="H26" s="15" t="s">
        <v>32</v>
      </c>
      <c r="I26" s="18">
        <v>3</v>
      </c>
      <c r="J26" s="18">
        <v>48</v>
      </c>
      <c r="K26" s="18">
        <v>24</v>
      </c>
      <c r="L26" s="15">
        <v>24</v>
      </c>
      <c r="M26" s="18">
        <v>4</v>
      </c>
      <c r="N26" s="18"/>
      <c r="O26" s="43"/>
      <c r="P26" s="43"/>
      <c r="Q26" s="70"/>
      <c r="R26" s="99">
        <v>3</v>
      </c>
      <c r="S26" s="126"/>
      <c r="T26" s="126"/>
      <c r="U26" s="7"/>
      <c r="Y26" s="86"/>
      <c r="AA26" s="86"/>
      <c r="AB26" s="86"/>
      <c r="AC26" s="86"/>
    </row>
    <row r="27" spans="1:29" ht="12" customHeight="1" x14ac:dyDescent="0.25">
      <c r="A27" s="182"/>
      <c r="B27" s="187"/>
      <c r="C27" s="187"/>
      <c r="D27" s="207"/>
      <c r="E27" s="7">
        <v>10</v>
      </c>
      <c r="F27" s="135" t="s">
        <v>70</v>
      </c>
      <c r="G27" s="136"/>
      <c r="H27" s="15" t="s">
        <v>32</v>
      </c>
      <c r="I27" s="18">
        <v>2</v>
      </c>
      <c r="J27" s="18">
        <v>32</v>
      </c>
      <c r="K27" s="18">
        <v>20</v>
      </c>
      <c r="L27" s="15">
        <v>12</v>
      </c>
      <c r="M27" s="18"/>
      <c r="N27" s="18">
        <v>4</v>
      </c>
      <c r="O27" s="43"/>
      <c r="P27" s="43"/>
      <c r="Q27" s="70"/>
      <c r="R27" s="99">
        <v>2</v>
      </c>
      <c r="S27" s="126"/>
      <c r="T27" s="126"/>
      <c r="U27" s="7"/>
    </row>
    <row r="28" spans="1:29" ht="12" customHeight="1" x14ac:dyDescent="0.25">
      <c r="A28" s="182"/>
      <c r="B28" s="187"/>
      <c r="C28" s="187"/>
      <c r="D28" s="207"/>
      <c r="E28" s="7">
        <v>11</v>
      </c>
      <c r="F28" s="135" t="s">
        <v>71</v>
      </c>
      <c r="G28" s="136"/>
      <c r="H28" s="15" t="s">
        <v>32</v>
      </c>
      <c r="I28" s="18">
        <v>2</v>
      </c>
      <c r="J28" s="18">
        <v>32</v>
      </c>
      <c r="K28" s="18">
        <v>20</v>
      </c>
      <c r="L28" s="15">
        <v>12</v>
      </c>
      <c r="M28" s="18"/>
      <c r="N28" s="18">
        <v>4</v>
      </c>
      <c r="O28" s="43"/>
      <c r="P28" s="43"/>
      <c r="Q28" s="70"/>
      <c r="R28" s="99">
        <v>2</v>
      </c>
      <c r="S28" s="126"/>
      <c r="T28" s="126"/>
      <c r="U28" s="7"/>
    </row>
    <row r="29" spans="1:29" ht="12" customHeight="1" x14ac:dyDescent="0.25">
      <c r="A29" s="182"/>
      <c r="B29" s="187"/>
      <c r="C29" s="187"/>
      <c r="D29" s="207"/>
      <c r="E29" s="7">
        <v>12</v>
      </c>
      <c r="F29" s="137" t="s">
        <v>72</v>
      </c>
      <c r="G29" s="138"/>
      <c r="H29" s="15" t="s">
        <v>32</v>
      </c>
      <c r="I29" s="18">
        <v>3.5</v>
      </c>
      <c r="J29" s="18">
        <v>56</v>
      </c>
      <c r="K29" s="18">
        <f>J29-L29</f>
        <v>44</v>
      </c>
      <c r="L29" s="15">
        <v>12</v>
      </c>
      <c r="M29" s="18">
        <v>4</v>
      </c>
      <c r="N29" s="18"/>
      <c r="O29" s="43"/>
      <c r="P29" s="43"/>
      <c r="Q29" s="43"/>
      <c r="R29" s="101" t="s">
        <v>73</v>
      </c>
      <c r="S29" s="126"/>
      <c r="T29" s="126"/>
      <c r="U29" s="7"/>
    </row>
    <row r="30" spans="1:29" ht="12" customHeight="1" x14ac:dyDescent="0.25">
      <c r="A30" s="182"/>
      <c r="B30" s="188"/>
      <c r="C30" s="127" t="s">
        <v>55</v>
      </c>
      <c r="D30" s="128"/>
      <c r="E30" s="128"/>
      <c r="F30" s="128"/>
      <c r="G30" s="128"/>
      <c r="H30" s="129"/>
      <c r="I30" s="17">
        <f t="shared" ref="I30:L30" si="2">SUM(I18:I29)</f>
        <v>42.5</v>
      </c>
      <c r="J30" s="47">
        <f t="shared" si="2"/>
        <v>680</v>
      </c>
      <c r="K30" s="47">
        <f t="shared" si="2"/>
        <v>450</v>
      </c>
      <c r="L30" s="47">
        <f t="shared" si="2"/>
        <v>230</v>
      </c>
      <c r="M30" s="47"/>
      <c r="N30" s="47"/>
      <c r="O30" s="47">
        <f>SUM(O18:O29)</f>
        <v>5</v>
      </c>
      <c r="P30" s="47">
        <f>SUM(P18:P29)</f>
        <v>12</v>
      </c>
      <c r="Q30" s="47">
        <f>SUM(Q18:Q29)+6</f>
        <v>19</v>
      </c>
      <c r="R30" s="102">
        <f>SUM(R18:R29)+4</f>
        <v>14</v>
      </c>
      <c r="S30" s="126"/>
      <c r="T30" s="126"/>
      <c r="U30" s="74"/>
    </row>
    <row r="31" spans="1:29" ht="12" customHeight="1" x14ac:dyDescent="0.25">
      <c r="A31" s="183" t="s">
        <v>74</v>
      </c>
      <c r="B31" s="124" t="s">
        <v>17</v>
      </c>
      <c r="C31" s="6" t="s">
        <v>75</v>
      </c>
      <c r="D31" s="88" t="s">
        <v>19</v>
      </c>
      <c r="E31" s="7">
        <v>1</v>
      </c>
      <c r="F31" s="139" t="s">
        <v>76</v>
      </c>
      <c r="G31" s="140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40</v>
      </c>
      <c r="P31" s="28"/>
      <c r="Q31" s="28"/>
      <c r="R31" s="103"/>
      <c r="S31" s="126"/>
      <c r="T31" s="126"/>
      <c r="U31" s="8" t="s">
        <v>41</v>
      </c>
    </row>
    <row r="32" spans="1:29" ht="21" customHeight="1" x14ac:dyDescent="0.25">
      <c r="A32" s="182"/>
      <c r="B32" s="175"/>
      <c r="C32" s="124" t="s">
        <v>77</v>
      </c>
      <c r="D32" s="88" t="s">
        <v>78</v>
      </c>
      <c r="E32" s="7">
        <v>2</v>
      </c>
      <c r="F32" s="126" t="s">
        <v>79</v>
      </c>
      <c r="G32" s="126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41" t="s">
        <v>80</v>
      </c>
      <c r="N32" s="141"/>
      <c r="O32" s="141"/>
      <c r="P32" s="141"/>
      <c r="Q32" s="141"/>
      <c r="R32" s="141"/>
      <c r="S32" s="141"/>
      <c r="T32" s="141"/>
      <c r="U32" s="7" t="s">
        <v>81</v>
      </c>
    </row>
    <row r="33" spans="1:28" ht="21" customHeight="1" x14ac:dyDescent="0.25">
      <c r="A33" s="182"/>
      <c r="B33" s="175"/>
      <c r="C33" s="124"/>
      <c r="D33" s="88" t="s">
        <v>82</v>
      </c>
      <c r="E33" s="7">
        <v>3</v>
      </c>
      <c r="F33" s="126" t="s">
        <v>83</v>
      </c>
      <c r="G33" s="126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41" t="s">
        <v>84</v>
      </c>
      <c r="N33" s="141"/>
      <c r="O33" s="141"/>
      <c r="P33" s="141"/>
      <c r="Q33" s="141"/>
      <c r="R33" s="141"/>
      <c r="S33" s="141"/>
      <c r="T33" s="141"/>
      <c r="U33" s="7" t="s">
        <v>81</v>
      </c>
    </row>
    <row r="34" spans="1:28" x14ac:dyDescent="0.25">
      <c r="A34" s="182"/>
      <c r="B34" s="175"/>
      <c r="C34" s="142" t="s">
        <v>55</v>
      </c>
      <c r="D34" s="142"/>
      <c r="E34" s="142"/>
      <c r="F34" s="142"/>
      <c r="G34" s="142"/>
      <c r="H34" s="142"/>
      <c r="I34" s="49">
        <f t="shared" ref="I34:L34" si="3">SUM(I31:I33)</f>
        <v>7</v>
      </c>
      <c r="J34" s="49">
        <f t="shared" si="3"/>
        <v>112</v>
      </c>
      <c r="K34" s="49">
        <f t="shared" si="3"/>
        <v>112</v>
      </c>
      <c r="L34" s="49">
        <f t="shared" si="3"/>
        <v>0</v>
      </c>
      <c r="M34" s="17"/>
      <c r="N34" s="17"/>
      <c r="O34" s="17">
        <f>4</f>
        <v>4</v>
      </c>
      <c r="P34" s="17">
        <f t="shared" ref="P34:R34" si="4">SUM(P31:P31)</f>
        <v>0</v>
      </c>
      <c r="Q34" s="17">
        <f t="shared" si="4"/>
        <v>0</v>
      </c>
      <c r="R34" s="17">
        <f t="shared" si="4"/>
        <v>0</v>
      </c>
      <c r="S34" s="17"/>
      <c r="T34" s="76"/>
      <c r="U34" s="77"/>
    </row>
    <row r="35" spans="1:28" ht="12" customHeight="1" x14ac:dyDescent="0.25">
      <c r="A35" s="182"/>
      <c r="B35" s="126" t="s">
        <v>85</v>
      </c>
      <c r="C35" s="126" t="s">
        <v>58</v>
      </c>
      <c r="D35" s="124" t="s">
        <v>86</v>
      </c>
      <c r="E35" s="7">
        <v>4</v>
      </c>
      <c r="F35" s="203" t="s">
        <v>136</v>
      </c>
      <c r="G35" s="204"/>
      <c r="H35" s="18" t="s">
        <v>32</v>
      </c>
      <c r="I35" s="18">
        <v>1.5</v>
      </c>
      <c r="J35" s="18">
        <v>24</v>
      </c>
      <c r="K35" s="18">
        <f t="shared" ref="K35:K39" si="5">J35-L35</f>
        <v>18</v>
      </c>
      <c r="L35" s="15">
        <v>6</v>
      </c>
      <c r="M35" s="18"/>
      <c r="N35" s="18">
        <v>1</v>
      </c>
      <c r="O35" s="18">
        <v>2</v>
      </c>
      <c r="P35" s="51"/>
      <c r="Q35" s="18">
        <v>2</v>
      </c>
      <c r="R35" s="51"/>
      <c r="S35" s="18"/>
      <c r="T35" s="60"/>
      <c r="U35" s="7"/>
      <c r="Y35" s="86"/>
      <c r="Z35" s="87"/>
      <c r="AB35" s="87"/>
    </row>
    <row r="36" spans="1:28" ht="21" customHeight="1" x14ac:dyDescent="0.25">
      <c r="A36" s="182"/>
      <c r="B36" s="126"/>
      <c r="C36" s="126"/>
      <c r="D36" s="124"/>
      <c r="E36" s="7">
        <v>5</v>
      </c>
      <c r="F36" s="134" t="s">
        <v>137</v>
      </c>
      <c r="G36" s="134"/>
      <c r="H36" s="18" t="s">
        <v>32</v>
      </c>
      <c r="I36" s="18">
        <v>2</v>
      </c>
      <c r="J36" s="18">
        <v>32</v>
      </c>
      <c r="K36" s="18">
        <v>16</v>
      </c>
      <c r="L36" s="15">
        <v>16</v>
      </c>
      <c r="M36" s="18"/>
      <c r="N36" s="18">
        <v>2</v>
      </c>
      <c r="O36" s="18"/>
      <c r="P36" s="68" t="s">
        <v>138</v>
      </c>
      <c r="Q36" s="91"/>
      <c r="R36" s="18"/>
      <c r="S36" s="18"/>
      <c r="T36" s="60"/>
      <c r="U36" s="7"/>
      <c r="Y36" s="86"/>
      <c r="Z36" s="87"/>
      <c r="AB36" s="87"/>
    </row>
    <row r="37" spans="1:28" ht="18" customHeight="1" x14ac:dyDescent="0.25">
      <c r="A37" s="182"/>
      <c r="B37" s="126"/>
      <c r="C37" s="126"/>
      <c r="D37" s="124"/>
      <c r="E37" s="7">
        <v>6</v>
      </c>
      <c r="F37" s="133" t="s">
        <v>139</v>
      </c>
      <c r="G37" s="134"/>
      <c r="H37" s="18" t="s">
        <v>32</v>
      </c>
      <c r="I37" s="51">
        <v>2</v>
      </c>
      <c r="J37" s="18">
        <v>32</v>
      </c>
      <c r="K37" s="18">
        <f t="shared" si="5"/>
        <v>26</v>
      </c>
      <c r="L37" s="15">
        <v>6</v>
      </c>
      <c r="M37" s="51"/>
      <c r="N37" s="51">
        <v>3</v>
      </c>
      <c r="O37" s="18"/>
      <c r="P37" s="18"/>
      <c r="Q37" s="92"/>
      <c r="R37" s="93" t="s">
        <v>140</v>
      </c>
      <c r="S37" s="18"/>
      <c r="T37" s="60"/>
      <c r="U37" s="7"/>
      <c r="Y37" s="86"/>
      <c r="Z37" s="87"/>
      <c r="AB37" s="87"/>
    </row>
    <row r="38" spans="1:28" ht="22.05" customHeight="1" x14ac:dyDescent="0.25">
      <c r="A38" s="182"/>
      <c r="B38" s="126"/>
      <c r="C38" s="126"/>
      <c r="D38" s="124"/>
      <c r="E38" s="7">
        <v>7</v>
      </c>
      <c r="F38" s="133" t="s">
        <v>141</v>
      </c>
      <c r="G38" s="134"/>
      <c r="H38" s="18" t="s">
        <v>32</v>
      </c>
      <c r="I38" s="51">
        <v>1</v>
      </c>
      <c r="J38" s="18">
        <v>16</v>
      </c>
      <c r="K38" s="18">
        <f t="shared" si="5"/>
        <v>10</v>
      </c>
      <c r="L38" s="15">
        <v>6</v>
      </c>
      <c r="M38" s="51"/>
      <c r="N38" s="51">
        <v>3</v>
      </c>
      <c r="O38" s="18"/>
      <c r="P38" s="18"/>
      <c r="Q38" s="68" t="s">
        <v>142</v>
      </c>
      <c r="R38" s="90"/>
      <c r="S38" s="79"/>
      <c r="T38" s="60"/>
      <c r="U38" s="7"/>
      <c r="Y38" s="86"/>
      <c r="Z38" s="87"/>
      <c r="AB38" s="87"/>
    </row>
    <row r="39" spans="1:28" ht="22.05" customHeight="1" x14ac:dyDescent="0.25">
      <c r="A39" s="182"/>
      <c r="B39" s="126"/>
      <c r="C39" s="126"/>
      <c r="D39" s="124"/>
      <c r="E39" s="7">
        <v>8</v>
      </c>
      <c r="F39" s="133" t="s">
        <v>143</v>
      </c>
      <c r="G39" s="134"/>
      <c r="H39" s="18" t="s">
        <v>32</v>
      </c>
      <c r="I39" s="85">
        <v>1.5</v>
      </c>
      <c r="J39" s="18">
        <f>I39*16</f>
        <v>24</v>
      </c>
      <c r="K39" s="18">
        <f t="shared" si="5"/>
        <v>18</v>
      </c>
      <c r="L39" s="15">
        <v>6</v>
      </c>
      <c r="M39" s="18"/>
      <c r="N39" s="18">
        <v>4</v>
      </c>
      <c r="O39" s="18"/>
      <c r="P39" s="18"/>
      <c r="Q39" s="90"/>
      <c r="R39" s="94" t="s">
        <v>92</v>
      </c>
      <c r="S39" s="79"/>
      <c r="T39" s="60"/>
      <c r="U39" s="7"/>
      <c r="Y39" s="86"/>
      <c r="Z39" s="87"/>
      <c r="AB39" s="87"/>
    </row>
    <row r="40" spans="1:28" ht="22.95" customHeight="1" x14ac:dyDescent="0.25">
      <c r="A40" s="182"/>
      <c r="B40" s="126"/>
      <c r="C40" s="126"/>
      <c r="D40" s="124"/>
      <c r="E40" s="7">
        <v>9</v>
      </c>
      <c r="F40" s="205" t="s">
        <v>144</v>
      </c>
      <c r="G40" s="206"/>
      <c r="H40" s="18" t="s">
        <v>32</v>
      </c>
      <c r="I40" s="51">
        <v>1</v>
      </c>
      <c r="J40" s="18">
        <v>16</v>
      </c>
      <c r="K40" s="51">
        <v>12</v>
      </c>
      <c r="L40" s="15">
        <v>4</v>
      </c>
      <c r="M40" s="51"/>
      <c r="N40" s="51">
        <v>4</v>
      </c>
      <c r="O40" s="51"/>
      <c r="P40" s="51"/>
      <c r="Q40" s="51"/>
      <c r="R40" s="95" t="s">
        <v>140</v>
      </c>
      <c r="S40" s="68"/>
      <c r="T40" s="60"/>
      <c r="U40" s="7"/>
      <c r="Y40" s="86"/>
      <c r="Z40" s="87"/>
      <c r="AB40" s="87"/>
    </row>
    <row r="41" spans="1:28" ht="12" customHeight="1" x14ac:dyDescent="0.25">
      <c r="A41" s="182"/>
      <c r="B41" s="126"/>
      <c r="C41" s="126"/>
      <c r="D41" s="124"/>
      <c r="E41" s="142" t="s">
        <v>96</v>
      </c>
      <c r="F41" s="142"/>
      <c r="G41" s="142"/>
      <c r="H41" s="17"/>
      <c r="I41" s="47">
        <f t="shared" ref="I41:L41" si="6">SUM(I35:I40)</f>
        <v>9</v>
      </c>
      <c r="J41" s="47">
        <f t="shared" si="6"/>
        <v>144</v>
      </c>
      <c r="K41" s="47">
        <f t="shared" si="6"/>
        <v>100</v>
      </c>
      <c r="L41" s="47">
        <f t="shared" si="6"/>
        <v>44</v>
      </c>
      <c r="M41" s="47"/>
      <c r="N41" s="47"/>
      <c r="O41" s="17">
        <f>SUM(O35:O40)</f>
        <v>2</v>
      </c>
      <c r="P41" s="17">
        <v>4</v>
      </c>
      <c r="Q41" s="17">
        <f>SUM(Q35:Q40)</f>
        <v>2</v>
      </c>
      <c r="R41" s="17">
        <v>2</v>
      </c>
      <c r="S41" s="76"/>
      <c r="T41" s="76"/>
      <c r="U41" s="77"/>
    </row>
    <row r="42" spans="1:28" ht="12" customHeight="1" x14ac:dyDescent="0.25">
      <c r="A42" s="145" t="s">
        <v>97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9">
        <f t="shared" ref="O42:R42" si="7">O17+O30+O34+O41</f>
        <v>25</v>
      </c>
      <c r="P42" s="19">
        <f t="shared" si="7"/>
        <v>27</v>
      </c>
      <c r="Q42" s="19">
        <f t="shared" si="7"/>
        <v>25</v>
      </c>
      <c r="R42" s="19">
        <f t="shared" si="7"/>
        <v>24</v>
      </c>
      <c r="S42" s="83"/>
      <c r="T42" s="83"/>
      <c r="U42" s="84"/>
    </row>
    <row r="43" spans="1:28" ht="21" customHeight="1" x14ac:dyDescent="0.25">
      <c r="A43" s="184" t="s">
        <v>98</v>
      </c>
      <c r="B43" s="147"/>
      <c r="C43" s="147"/>
      <c r="D43" s="147"/>
      <c r="E43" s="20" t="s">
        <v>3</v>
      </c>
      <c r="F43" s="148" t="s">
        <v>99</v>
      </c>
      <c r="G43" s="112"/>
      <c r="H43" s="20" t="s">
        <v>5</v>
      </c>
      <c r="I43" s="54" t="s">
        <v>6</v>
      </c>
      <c r="J43" s="149" t="s">
        <v>100</v>
      </c>
      <c r="K43" s="150"/>
      <c r="L43" s="150"/>
      <c r="M43" s="111" t="s">
        <v>101</v>
      </c>
      <c r="N43" s="112"/>
      <c r="O43" s="111" t="s">
        <v>102</v>
      </c>
      <c r="P43" s="112"/>
      <c r="Q43" s="112"/>
      <c r="R43" s="112"/>
      <c r="S43" s="112"/>
      <c r="T43" s="112"/>
      <c r="U43" s="4" t="s">
        <v>10</v>
      </c>
    </row>
    <row r="44" spans="1:28" ht="19.05" customHeight="1" x14ac:dyDescent="0.25">
      <c r="A44" s="184"/>
      <c r="B44" s="124" t="s">
        <v>17</v>
      </c>
      <c r="C44" s="126" t="s">
        <v>75</v>
      </c>
      <c r="D44" s="126" t="s">
        <v>19</v>
      </c>
      <c r="E44" s="38">
        <v>1</v>
      </c>
      <c r="F44" s="151" t="s">
        <v>103</v>
      </c>
      <c r="G44" s="151"/>
      <c r="H44" s="26" t="s">
        <v>104</v>
      </c>
      <c r="I44" s="13">
        <v>1</v>
      </c>
      <c r="J44" s="152">
        <v>16</v>
      </c>
      <c r="K44" s="152"/>
      <c r="L44" s="152"/>
      <c r="M44" s="126" t="s">
        <v>105</v>
      </c>
      <c r="N44" s="126"/>
      <c r="O44" s="5"/>
      <c r="P44" s="5"/>
      <c r="Q44" s="5"/>
      <c r="R44" s="7" t="s">
        <v>106</v>
      </c>
      <c r="S44" s="5"/>
      <c r="T44" s="5"/>
      <c r="U44" s="6" t="s">
        <v>107</v>
      </c>
    </row>
    <row r="45" spans="1:28" ht="10.95" customHeight="1" x14ac:dyDescent="0.25">
      <c r="A45" s="182"/>
      <c r="B45" s="124"/>
      <c r="C45" s="126"/>
      <c r="D45" s="126"/>
      <c r="E45" s="23">
        <v>2</v>
      </c>
      <c r="F45" s="151" t="s">
        <v>108</v>
      </c>
      <c r="G45" s="126"/>
      <c r="H45" s="26" t="s">
        <v>104</v>
      </c>
      <c r="I45" s="13">
        <v>1</v>
      </c>
      <c r="J45" s="152">
        <v>24</v>
      </c>
      <c r="K45" s="152"/>
      <c r="L45" s="152"/>
      <c r="M45" s="126">
        <v>2</v>
      </c>
      <c r="N45" s="126"/>
      <c r="O45" s="7"/>
      <c r="P45" s="18">
        <v>1</v>
      </c>
      <c r="Q45" s="18"/>
      <c r="R45" s="18"/>
      <c r="S45" s="18"/>
      <c r="T45" s="18"/>
      <c r="U45" s="7" t="s">
        <v>109</v>
      </c>
    </row>
    <row r="46" spans="1:28" ht="10.95" customHeight="1" x14ac:dyDescent="0.25">
      <c r="A46" s="182"/>
      <c r="B46" s="124"/>
      <c r="C46" s="88" t="s">
        <v>77</v>
      </c>
      <c r="D46" s="155">
        <v>3</v>
      </c>
      <c r="E46" s="155"/>
      <c r="F46" s="156" t="s">
        <v>113</v>
      </c>
      <c r="G46" s="126"/>
      <c r="H46" s="26" t="s">
        <v>104</v>
      </c>
      <c r="I46" s="13">
        <v>2</v>
      </c>
      <c r="J46" s="152">
        <v>112</v>
      </c>
      <c r="K46" s="152"/>
      <c r="L46" s="152"/>
      <c r="M46" s="126">
        <v>2</v>
      </c>
      <c r="N46" s="126"/>
      <c r="O46" s="7">
        <v>2</v>
      </c>
      <c r="P46" s="7"/>
      <c r="Q46" s="7"/>
      <c r="R46" s="7"/>
      <c r="S46" s="7"/>
      <c r="T46" s="7"/>
      <c r="U46" s="7" t="s">
        <v>114</v>
      </c>
    </row>
    <row r="47" spans="1:28" x14ac:dyDescent="0.25">
      <c r="A47" s="182"/>
      <c r="B47" s="124"/>
      <c r="C47" s="157" t="s">
        <v>55</v>
      </c>
      <c r="D47" s="157"/>
      <c r="E47" s="157"/>
      <c r="F47" s="157"/>
      <c r="G47" s="157"/>
      <c r="H47" s="27"/>
      <c r="I47" s="49">
        <f t="shared" ref="I47:M47" si="8">SUM(I44:I46)</f>
        <v>4</v>
      </c>
      <c r="J47" s="158">
        <f t="shared" si="8"/>
        <v>152</v>
      </c>
      <c r="K47" s="159"/>
      <c r="L47" s="160"/>
      <c r="M47" s="158">
        <f t="shared" si="8"/>
        <v>4</v>
      </c>
      <c r="N47" s="160"/>
      <c r="O47" s="49">
        <f t="shared" ref="O47:T47" si="9">SUM(O44:O46)</f>
        <v>2</v>
      </c>
      <c r="P47" s="49">
        <f t="shared" si="9"/>
        <v>1</v>
      </c>
      <c r="Q47" s="49">
        <f t="shared" si="9"/>
        <v>0</v>
      </c>
      <c r="R47" s="49">
        <f t="shared" si="9"/>
        <v>0</v>
      </c>
      <c r="S47" s="49">
        <f t="shared" si="9"/>
        <v>0</v>
      </c>
      <c r="T47" s="49">
        <f t="shared" si="9"/>
        <v>0</v>
      </c>
      <c r="U47" s="77"/>
    </row>
    <row r="48" spans="1:28" ht="21" customHeight="1" x14ac:dyDescent="0.25">
      <c r="A48" s="182"/>
      <c r="B48" s="126" t="s">
        <v>85</v>
      </c>
      <c r="C48" s="124" t="s">
        <v>115</v>
      </c>
      <c r="D48" s="124" t="s">
        <v>116</v>
      </c>
      <c r="E48" s="38">
        <v>1</v>
      </c>
      <c r="F48" s="151" t="s">
        <v>117</v>
      </c>
      <c r="G48" s="126"/>
      <c r="H48" s="26" t="s">
        <v>104</v>
      </c>
      <c r="I48" s="13">
        <v>1</v>
      </c>
      <c r="J48" s="152">
        <v>28</v>
      </c>
      <c r="K48" s="152"/>
      <c r="L48" s="152"/>
      <c r="M48" s="126">
        <v>1</v>
      </c>
      <c r="N48" s="126"/>
      <c r="O48" s="7">
        <v>0.5</v>
      </c>
      <c r="P48" s="7"/>
      <c r="Q48" s="7"/>
      <c r="R48" s="7"/>
      <c r="S48" s="7"/>
      <c r="T48" s="7">
        <v>0.5</v>
      </c>
      <c r="U48" s="7"/>
    </row>
    <row r="49" spans="1:21" ht="10.95" customHeight="1" x14ac:dyDescent="0.25">
      <c r="A49" s="182"/>
      <c r="B49" s="126"/>
      <c r="C49" s="124"/>
      <c r="D49" s="124"/>
      <c r="E49" s="23">
        <v>2</v>
      </c>
      <c r="F49" s="163" t="s">
        <v>118</v>
      </c>
      <c r="G49" s="163"/>
      <c r="H49" s="68" t="s">
        <v>104</v>
      </c>
      <c r="I49" s="15">
        <v>1</v>
      </c>
      <c r="J49" s="164">
        <f t="shared" ref="J49:J52" si="10">M49*28</f>
        <v>28</v>
      </c>
      <c r="K49" s="164"/>
      <c r="L49" s="164"/>
      <c r="M49" s="165">
        <f t="shared" ref="M49:M52" si="11">SUM(O49:S49)</f>
        <v>1</v>
      </c>
      <c r="N49" s="165"/>
      <c r="O49" s="18">
        <v>1</v>
      </c>
      <c r="P49" s="18"/>
      <c r="Q49" s="18"/>
      <c r="R49" s="18"/>
      <c r="S49" s="18"/>
      <c r="T49" s="18"/>
      <c r="U49" s="7"/>
    </row>
    <row r="50" spans="1:21" ht="10.95" customHeight="1" x14ac:dyDescent="0.25">
      <c r="A50" s="182"/>
      <c r="B50" s="126"/>
      <c r="C50" s="124"/>
      <c r="D50" s="124"/>
      <c r="E50" s="23">
        <v>3</v>
      </c>
      <c r="F50" s="166" t="s">
        <v>119</v>
      </c>
      <c r="G50" s="167"/>
      <c r="H50" s="68" t="s">
        <v>104</v>
      </c>
      <c r="I50" s="15">
        <v>2</v>
      </c>
      <c r="J50" s="164">
        <f t="shared" si="10"/>
        <v>56</v>
      </c>
      <c r="K50" s="164"/>
      <c r="L50" s="164"/>
      <c r="M50" s="165">
        <f t="shared" si="11"/>
        <v>2</v>
      </c>
      <c r="N50" s="165"/>
      <c r="O50" s="18"/>
      <c r="P50" s="18">
        <v>2</v>
      </c>
      <c r="Q50" s="18"/>
      <c r="R50" s="18"/>
      <c r="S50" s="18"/>
      <c r="T50" s="18"/>
      <c r="U50" s="7"/>
    </row>
    <row r="51" spans="1:21" ht="10.95" customHeight="1" x14ac:dyDescent="0.25">
      <c r="A51" s="182"/>
      <c r="B51" s="126"/>
      <c r="C51" s="124"/>
      <c r="D51" s="124"/>
      <c r="E51" s="23">
        <v>4</v>
      </c>
      <c r="F51" s="168" t="s">
        <v>120</v>
      </c>
      <c r="G51" s="169"/>
      <c r="H51" s="68" t="s">
        <v>104</v>
      </c>
      <c r="I51" s="15">
        <v>1</v>
      </c>
      <c r="J51" s="164">
        <f t="shared" si="10"/>
        <v>28</v>
      </c>
      <c r="K51" s="164"/>
      <c r="L51" s="164"/>
      <c r="M51" s="165">
        <f t="shared" si="11"/>
        <v>1</v>
      </c>
      <c r="N51" s="165"/>
      <c r="O51" s="18"/>
      <c r="P51" s="18"/>
      <c r="Q51" s="18">
        <v>1</v>
      </c>
      <c r="R51" s="18"/>
      <c r="S51" s="18"/>
      <c r="T51" s="18"/>
      <c r="U51" s="7"/>
    </row>
    <row r="52" spans="1:21" ht="10.95" customHeight="1" x14ac:dyDescent="0.25">
      <c r="A52" s="182"/>
      <c r="B52" s="126"/>
      <c r="C52" s="124"/>
      <c r="D52" s="124"/>
      <c r="E52" s="23">
        <v>5</v>
      </c>
      <c r="F52" s="131" t="s">
        <v>121</v>
      </c>
      <c r="G52" s="131"/>
      <c r="H52" s="68" t="s">
        <v>104</v>
      </c>
      <c r="I52" s="15">
        <v>1</v>
      </c>
      <c r="J52" s="164">
        <f t="shared" si="10"/>
        <v>28</v>
      </c>
      <c r="K52" s="164"/>
      <c r="L52" s="164"/>
      <c r="M52" s="165">
        <f t="shared" si="11"/>
        <v>1</v>
      </c>
      <c r="N52" s="165"/>
      <c r="O52" s="18"/>
      <c r="P52" s="18"/>
      <c r="Q52" s="18"/>
      <c r="R52" s="18">
        <v>1</v>
      </c>
      <c r="S52" s="18"/>
      <c r="T52" s="18"/>
      <c r="U52" s="7"/>
    </row>
    <row r="53" spans="1:21" ht="10.95" customHeight="1" x14ac:dyDescent="0.25">
      <c r="A53" s="182"/>
      <c r="B53" s="126"/>
      <c r="C53" s="124"/>
      <c r="D53" s="124"/>
      <c r="E53" s="23">
        <v>6</v>
      </c>
      <c r="F53" s="131" t="s">
        <v>122</v>
      </c>
      <c r="G53" s="131"/>
      <c r="H53" s="68" t="s">
        <v>104</v>
      </c>
      <c r="I53" s="15">
        <f>M53</f>
        <v>28</v>
      </c>
      <c r="J53" s="164">
        <f>M53*24</f>
        <v>672</v>
      </c>
      <c r="K53" s="164"/>
      <c r="L53" s="164"/>
      <c r="M53" s="165">
        <f>SUM(S53:T53)</f>
        <v>28</v>
      </c>
      <c r="N53" s="165"/>
      <c r="O53" s="18"/>
      <c r="P53" s="18"/>
      <c r="Q53" s="18"/>
      <c r="R53" s="18"/>
      <c r="S53" s="18">
        <v>20</v>
      </c>
      <c r="T53" s="18">
        <v>8</v>
      </c>
      <c r="U53" s="7"/>
    </row>
    <row r="54" spans="1:21" ht="10.95" customHeight="1" x14ac:dyDescent="0.25">
      <c r="A54" s="182"/>
      <c r="B54" s="126"/>
      <c r="C54" s="124"/>
      <c r="D54" s="124"/>
      <c r="E54" s="23">
        <v>7</v>
      </c>
      <c r="F54" s="134" t="s">
        <v>123</v>
      </c>
      <c r="G54" s="134"/>
      <c r="H54" s="68" t="s">
        <v>104</v>
      </c>
      <c r="I54" s="15">
        <v>6</v>
      </c>
      <c r="J54" s="164">
        <f>M54*24</f>
        <v>144</v>
      </c>
      <c r="K54" s="164"/>
      <c r="L54" s="164"/>
      <c r="M54" s="165">
        <v>6</v>
      </c>
      <c r="N54" s="165"/>
      <c r="O54" s="18"/>
      <c r="P54" s="18"/>
      <c r="Q54" s="18"/>
      <c r="R54" s="18"/>
      <c r="S54" s="18"/>
      <c r="T54" s="18">
        <v>6</v>
      </c>
      <c r="U54" s="7"/>
    </row>
    <row r="55" spans="1:21" ht="10.95" customHeight="1" x14ac:dyDescent="0.25">
      <c r="A55" s="182"/>
      <c r="B55" s="126"/>
      <c r="C55" s="124"/>
      <c r="D55" s="124"/>
      <c r="E55" s="157" t="s">
        <v>96</v>
      </c>
      <c r="F55" s="170"/>
      <c r="G55" s="170"/>
      <c r="H55" s="27"/>
      <c r="I55" s="56">
        <f>SUM(I48:I54)</f>
        <v>40</v>
      </c>
      <c r="J55" s="171">
        <f>SUM(J48:L54)</f>
        <v>984</v>
      </c>
      <c r="K55" s="171"/>
      <c r="L55" s="171"/>
      <c r="M55" s="172">
        <f>SUM(M48:N54)</f>
        <v>40</v>
      </c>
      <c r="N55" s="172"/>
      <c r="O55" s="57">
        <f t="shared" ref="O55:R55" si="12">SUM(O48:O54)</f>
        <v>1.5</v>
      </c>
      <c r="P55" s="57">
        <f t="shared" si="12"/>
        <v>2</v>
      </c>
      <c r="Q55" s="57">
        <f t="shared" si="12"/>
        <v>1</v>
      </c>
      <c r="R55" s="57">
        <f t="shared" si="12"/>
        <v>1</v>
      </c>
      <c r="S55" s="57"/>
      <c r="T55" s="57">
        <f>SUM(T48:T54)</f>
        <v>14.5</v>
      </c>
      <c r="U55" s="77"/>
    </row>
    <row r="56" spans="1:21" ht="12" customHeight="1" x14ac:dyDescent="0.25">
      <c r="A56" s="182"/>
      <c r="B56" s="145" t="s">
        <v>124</v>
      </c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58">
        <f t="shared" ref="O56:R56" si="13">O47+O55</f>
        <v>3.5</v>
      </c>
      <c r="P56" s="58">
        <f t="shared" si="13"/>
        <v>3</v>
      </c>
      <c r="Q56" s="58">
        <f t="shared" si="13"/>
        <v>1</v>
      </c>
      <c r="R56" s="58">
        <f t="shared" si="13"/>
        <v>1</v>
      </c>
      <c r="S56" s="58"/>
      <c r="T56" s="58">
        <f>T47+T55</f>
        <v>14.5</v>
      </c>
      <c r="U56" s="84"/>
    </row>
    <row r="57" spans="1:21" ht="21" customHeight="1" x14ac:dyDescent="0.25">
      <c r="A57" s="185"/>
      <c r="B57" s="173" t="s">
        <v>125</v>
      </c>
      <c r="C57" s="174"/>
      <c r="D57" s="174"/>
      <c r="E57" s="175"/>
      <c r="F57" s="175"/>
      <c r="G57" s="175"/>
      <c r="H57" s="141" t="s">
        <v>126</v>
      </c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7" t="s">
        <v>47</v>
      </c>
    </row>
    <row r="58" spans="1:21" ht="12.45" customHeight="1" x14ac:dyDescent="0.25">
      <c r="A58" s="111" t="s">
        <v>127</v>
      </c>
      <c r="B58" s="176"/>
      <c r="C58" s="177">
        <f>I17+I30+I34+I41+I47+I55</f>
        <v>133</v>
      </c>
      <c r="D58" s="177"/>
      <c r="E58" s="177"/>
      <c r="F58" s="177"/>
      <c r="G58" s="4" t="s">
        <v>128</v>
      </c>
      <c r="H58" s="126">
        <f>J17+J30+J34+J41+J47+J55</f>
        <v>2610</v>
      </c>
      <c r="I58" s="147"/>
      <c r="J58" s="147"/>
      <c r="K58" s="149" t="s">
        <v>129</v>
      </c>
      <c r="L58" s="176"/>
      <c r="M58" s="176"/>
      <c r="N58" s="126">
        <f>K17+K30+K34+K41</f>
        <v>1030</v>
      </c>
      <c r="O58" s="147"/>
      <c r="P58" s="147"/>
      <c r="Q58" s="111" t="s">
        <v>130</v>
      </c>
      <c r="R58" s="112"/>
      <c r="S58" s="5"/>
      <c r="T58" s="126">
        <f>L17+L30+L34+L41+J47+J55</f>
        <v>1580</v>
      </c>
      <c r="U58" s="175"/>
    </row>
    <row r="59" spans="1:21" ht="12.45" customHeight="1" x14ac:dyDescent="0.25">
      <c r="A59" s="178" t="s">
        <v>131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80"/>
    </row>
    <row r="60" spans="1:21" ht="12" customHeight="1" x14ac:dyDescent="0.25">
      <c r="A60" s="181" t="s">
        <v>132</v>
      </c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</row>
    <row r="61" spans="1:2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</row>
    <row r="62" spans="1:21" x14ac:dyDescent="0.25">
      <c r="I62" s="1"/>
      <c r="J62" s="1"/>
    </row>
    <row r="63" spans="1:21" x14ac:dyDescent="0.25">
      <c r="I63" s="1"/>
      <c r="J63" s="1"/>
    </row>
    <row r="64" spans="1:21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</sheetData>
  <mergeCells count="136">
    <mergeCell ref="A59:U59"/>
    <mergeCell ref="A60:U60"/>
    <mergeCell ref="A4:A30"/>
    <mergeCell ref="A31:A41"/>
    <mergeCell ref="A43:A57"/>
    <mergeCell ref="B4:B17"/>
    <mergeCell ref="B18:B30"/>
    <mergeCell ref="B31:B34"/>
    <mergeCell ref="B35:B41"/>
    <mergeCell ref="B44:B47"/>
    <mergeCell ref="B48:B55"/>
    <mergeCell ref="C4:C14"/>
    <mergeCell ref="C15:C16"/>
    <mergeCell ref="C18:C29"/>
    <mergeCell ref="C32:C33"/>
    <mergeCell ref="C35:C41"/>
    <mergeCell ref="C44:C45"/>
    <mergeCell ref="C48:C55"/>
    <mergeCell ref="D4:D11"/>
    <mergeCell ref="D18:D22"/>
    <mergeCell ref="D23:D29"/>
    <mergeCell ref="D35:D41"/>
    <mergeCell ref="D44:D45"/>
    <mergeCell ref="D48:D55"/>
    <mergeCell ref="B56:N56"/>
    <mergeCell ref="B57:G57"/>
    <mergeCell ref="H57:T57"/>
    <mergeCell ref="A58:B58"/>
    <mergeCell ref="C58:F58"/>
    <mergeCell ref="H58:J58"/>
    <mergeCell ref="K58:M58"/>
    <mergeCell ref="N58:P58"/>
    <mergeCell ref="Q58:R58"/>
    <mergeCell ref="T58:U58"/>
    <mergeCell ref="F53:G53"/>
    <mergeCell ref="J53:L53"/>
    <mergeCell ref="M53:N53"/>
    <mergeCell ref="F54:G54"/>
    <mergeCell ref="J54:L54"/>
    <mergeCell ref="M54:N54"/>
    <mergeCell ref="E55:G55"/>
    <mergeCell ref="J55:L55"/>
    <mergeCell ref="M55:N55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C47:G47"/>
    <mergeCell ref="J47:L47"/>
    <mergeCell ref="M47:N47"/>
    <mergeCell ref="F48:G48"/>
    <mergeCell ref="J48:L48"/>
    <mergeCell ref="M48:N48"/>
    <mergeCell ref="F49:G49"/>
    <mergeCell ref="J49:L49"/>
    <mergeCell ref="M49:N49"/>
    <mergeCell ref="O43:T43"/>
    <mergeCell ref="F44:G44"/>
    <mergeCell ref="J44:L44"/>
    <mergeCell ref="M44:N44"/>
    <mergeCell ref="F45:G45"/>
    <mergeCell ref="J45:L45"/>
    <mergeCell ref="M45:N45"/>
    <mergeCell ref="D46:E46"/>
    <mergeCell ref="F46:G46"/>
    <mergeCell ref="J46:L46"/>
    <mergeCell ref="M46:N46"/>
    <mergeCell ref="F37:G37"/>
    <mergeCell ref="F38:G38"/>
    <mergeCell ref="F39:G39"/>
    <mergeCell ref="F40:G40"/>
    <mergeCell ref="E41:G41"/>
    <mergeCell ref="A42:N42"/>
    <mergeCell ref="B43:D43"/>
    <mergeCell ref="F43:G43"/>
    <mergeCell ref="J43:L43"/>
    <mergeCell ref="M43:N43"/>
    <mergeCell ref="C30:H30"/>
    <mergeCell ref="F31:G31"/>
    <mergeCell ref="F32:G32"/>
    <mergeCell ref="M32:T32"/>
    <mergeCell ref="F33:G33"/>
    <mergeCell ref="M33:T33"/>
    <mergeCell ref="C34:H34"/>
    <mergeCell ref="F35:G35"/>
    <mergeCell ref="F36:G36"/>
    <mergeCell ref="S4:T31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O14:R14"/>
    <mergeCell ref="D15:E15"/>
    <mergeCell ref="F15:G15"/>
    <mergeCell ref="D16:E16"/>
    <mergeCell ref="F16:G16"/>
    <mergeCell ref="C17:H17"/>
    <mergeCell ref="F18:G18"/>
    <mergeCell ref="F19:G19"/>
    <mergeCell ref="F20:G20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R8"/>
    <mergeCell ref="E2:E3"/>
    <mergeCell ref="H2:H3"/>
    <mergeCell ref="I2:I3"/>
    <mergeCell ref="U2:U3"/>
    <mergeCell ref="A2:B3"/>
    <mergeCell ref="C2:D3"/>
    <mergeCell ref="F2:G3"/>
  </mergeCells>
  <phoneticPr fontId="38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66"/>
  <sheetViews>
    <sheetView zoomScale="150" zoomScaleNormal="150" workbookViewId="0">
      <pane xSplit="2" ySplit="3" topLeftCell="C7" activePane="bottomRight" state="frozen"/>
      <selection pane="topRight"/>
      <selection pane="bottomLeft"/>
      <selection pane="bottomRight" activeCell="F21" sqref="F21:G21"/>
    </sheetView>
  </sheetViews>
  <sheetFormatPr defaultColWidth="9.77734375" defaultRowHeight="15.6" x14ac:dyDescent="0.25"/>
  <cols>
    <col min="1" max="1" width="3.33203125" style="1" customWidth="1"/>
    <col min="2" max="2" width="2.6640625" style="1" customWidth="1"/>
    <col min="3" max="3" width="3.5546875" style="1" customWidth="1"/>
    <col min="4" max="5" width="4.109375" style="1" customWidth="1"/>
    <col min="6" max="6" width="9.77734375" style="1"/>
    <col min="7" max="7" width="11.21875" style="1" customWidth="1"/>
    <col min="8" max="8" width="3.77734375" style="1" customWidth="1"/>
    <col min="9" max="9" width="3.77734375" style="3" customWidth="1"/>
    <col min="10" max="10" width="6.664062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77734375" style="1" customWidth="1"/>
    <col min="19" max="19" width="3.77734375" style="1" customWidth="1"/>
    <col min="20" max="20" width="4.77734375" style="1" customWidth="1"/>
    <col min="21" max="21" width="6.88671875" style="1" customWidth="1"/>
    <col min="22" max="22" width="4.21875" style="1" customWidth="1"/>
    <col min="23" max="23" width="45.88671875" style="1" customWidth="1"/>
    <col min="24" max="24" width="4.6640625" style="1" customWidth="1"/>
    <col min="25" max="25" width="4.21875" style="1" customWidth="1"/>
    <col min="26" max="26" width="5" style="1" customWidth="1"/>
    <col min="27" max="27" width="14" style="1" customWidth="1"/>
    <col min="28" max="28" width="14.6640625" style="1" customWidth="1"/>
    <col min="29" max="29" width="12.33203125" style="1" customWidth="1"/>
    <col min="30" max="30" width="11.77734375" style="1" customWidth="1"/>
    <col min="31" max="16384" width="9.77734375" style="1"/>
  </cols>
  <sheetData>
    <row r="1" spans="1:23" ht="21" customHeight="1" x14ac:dyDescent="0.2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3" s="2" customFormat="1" ht="12" customHeight="1" x14ac:dyDescent="0.25">
      <c r="A2" s="111" t="s">
        <v>1</v>
      </c>
      <c r="B2" s="194"/>
      <c r="C2" s="111" t="s">
        <v>2</v>
      </c>
      <c r="D2" s="194"/>
      <c r="E2" s="111" t="s">
        <v>3</v>
      </c>
      <c r="F2" s="111" t="s">
        <v>4</v>
      </c>
      <c r="G2" s="112"/>
      <c r="H2" s="192" t="s">
        <v>5</v>
      </c>
      <c r="I2" s="111" t="s">
        <v>6</v>
      </c>
      <c r="J2" s="111" t="s">
        <v>7</v>
      </c>
      <c r="K2" s="112"/>
      <c r="L2" s="112"/>
      <c r="M2" s="111" t="s">
        <v>8</v>
      </c>
      <c r="N2" s="112"/>
      <c r="O2" s="111" t="s">
        <v>9</v>
      </c>
      <c r="P2" s="112"/>
      <c r="Q2" s="112"/>
      <c r="R2" s="112"/>
      <c r="S2" s="112"/>
      <c r="T2" s="112"/>
      <c r="U2" s="111" t="s">
        <v>10</v>
      </c>
    </row>
    <row r="3" spans="1:23" s="2" customFormat="1" ht="12" customHeight="1" x14ac:dyDescent="0.25">
      <c r="A3" s="112"/>
      <c r="B3" s="194"/>
      <c r="C3" s="112"/>
      <c r="D3" s="194"/>
      <c r="E3" s="112"/>
      <c r="F3" s="112"/>
      <c r="G3" s="112"/>
      <c r="H3" s="193"/>
      <c r="I3" s="112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59"/>
      <c r="T3" s="29">
        <v>6</v>
      </c>
      <c r="U3" s="112"/>
    </row>
    <row r="4" spans="1:23" ht="12" customHeight="1" x14ac:dyDescent="0.25">
      <c r="A4" s="182" t="s">
        <v>16</v>
      </c>
      <c r="B4" s="124" t="s">
        <v>17</v>
      </c>
      <c r="C4" s="126" t="s">
        <v>18</v>
      </c>
      <c r="D4" s="186" t="s">
        <v>19</v>
      </c>
      <c r="E4" s="7">
        <v>1</v>
      </c>
      <c r="F4" s="113" t="s">
        <v>20</v>
      </c>
      <c r="G4" s="114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60"/>
      <c r="U4" s="7" t="s">
        <v>24</v>
      </c>
    </row>
    <row r="5" spans="1:23" ht="12" customHeight="1" x14ac:dyDescent="0.25">
      <c r="A5" s="182"/>
      <c r="B5" s="182"/>
      <c r="C5" s="126"/>
      <c r="D5" s="187"/>
      <c r="E5" s="7">
        <v>2</v>
      </c>
      <c r="F5" s="115" t="s">
        <v>25</v>
      </c>
      <c r="G5" s="116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26</v>
      </c>
      <c r="Q5" s="13"/>
      <c r="R5" s="13"/>
      <c r="S5" s="13"/>
      <c r="T5" s="60"/>
      <c r="U5" s="7" t="s">
        <v>24</v>
      </c>
    </row>
    <row r="6" spans="1:23" ht="21" customHeight="1" x14ac:dyDescent="0.25">
      <c r="A6" s="182"/>
      <c r="B6" s="182"/>
      <c r="C6" s="126"/>
      <c r="D6" s="187"/>
      <c r="E6" s="7">
        <v>3</v>
      </c>
      <c r="F6" s="115" t="s">
        <v>27</v>
      </c>
      <c r="G6" s="117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28</v>
      </c>
      <c r="R6" s="13"/>
      <c r="S6" s="13"/>
      <c r="T6" s="60"/>
      <c r="U6" s="7" t="s">
        <v>24</v>
      </c>
    </row>
    <row r="7" spans="1:23" ht="21" customHeight="1" x14ac:dyDescent="0.25">
      <c r="A7" s="182"/>
      <c r="B7" s="182"/>
      <c r="C7" s="126"/>
      <c r="D7" s="187"/>
      <c r="E7" s="7">
        <v>4</v>
      </c>
      <c r="F7" s="113" t="s">
        <v>29</v>
      </c>
      <c r="G7" s="117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13" t="s">
        <v>30</v>
      </c>
      <c r="S7" s="13"/>
      <c r="T7" s="60"/>
      <c r="U7" s="7" t="s">
        <v>24</v>
      </c>
    </row>
    <row r="8" spans="1:23" ht="25.05" customHeight="1" x14ac:dyDescent="0.25">
      <c r="A8" s="182"/>
      <c r="B8" s="182"/>
      <c r="C8" s="126"/>
      <c r="D8" s="187"/>
      <c r="E8" s="7">
        <v>5</v>
      </c>
      <c r="F8" s="118" t="s">
        <v>31</v>
      </c>
      <c r="G8" s="119"/>
      <c r="H8" s="10" t="s">
        <v>32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33</v>
      </c>
      <c r="O8" s="208" t="s">
        <v>34</v>
      </c>
      <c r="P8" s="209"/>
      <c r="Q8" s="209"/>
      <c r="R8" s="209"/>
      <c r="S8" s="209"/>
      <c r="T8" s="210"/>
      <c r="U8" s="7" t="s">
        <v>24</v>
      </c>
    </row>
    <row r="9" spans="1:23" ht="12" customHeight="1" x14ac:dyDescent="0.25">
      <c r="A9" s="182"/>
      <c r="B9" s="182"/>
      <c r="C9" s="126"/>
      <c r="D9" s="187"/>
      <c r="E9" s="7">
        <v>6</v>
      </c>
      <c r="F9" s="113" t="s">
        <v>35</v>
      </c>
      <c r="G9" s="114"/>
      <c r="H9" s="11" t="s">
        <v>32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36</v>
      </c>
      <c r="O9" s="7" t="s">
        <v>26</v>
      </c>
      <c r="P9" s="7" t="s">
        <v>37</v>
      </c>
      <c r="Q9" s="7" t="s">
        <v>37</v>
      </c>
      <c r="R9" s="7" t="s">
        <v>37</v>
      </c>
      <c r="S9" s="7"/>
      <c r="T9" s="60"/>
      <c r="U9" s="6" t="s">
        <v>38</v>
      </c>
    </row>
    <row r="10" spans="1:23" ht="12" customHeight="1" x14ac:dyDescent="0.25">
      <c r="A10" s="182"/>
      <c r="B10" s="182"/>
      <c r="C10" s="126"/>
      <c r="D10" s="187"/>
      <c r="E10" s="7">
        <v>7</v>
      </c>
      <c r="F10" s="122" t="s">
        <v>39</v>
      </c>
      <c r="G10" s="123"/>
      <c r="H10" s="13" t="s">
        <v>21</v>
      </c>
      <c r="I10" s="14">
        <v>3</v>
      </c>
      <c r="J10" s="37">
        <v>48</v>
      </c>
      <c r="K10" s="7">
        <v>48</v>
      </c>
      <c r="L10" s="7"/>
      <c r="M10" s="7"/>
      <c r="N10" s="7">
        <v>1</v>
      </c>
      <c r="O10" s="7" t="s">
        <v>40</v>
      </c>
      <c r="P10" s="7"/>
      <c r="Q10" s="7"/>
      <c r="R10" s="7"/>
      <c r="S10" s="7"/>
      <c r="T10" s="7"/>
      <c r="U10" s="8" t="s">
        <v>41</v>
      </c>
    </row>
    <row r="11" spans="1:23" ht="12" customHeight="1" x14ac:dyDescent="0.25">
      <c r="A11" s="182"/>
      <c r="B11" s="182"/>
      <c r="C11" s="126"/>
      <c r="D11" s="188"/>
      <c r="E11" s="7">
        <v>8</v>
      </c>
      <c r="F11" s="201" t="s">
        <v>42</v>
      </c>
      <c r="G11" s="202"/>
      <c r="H11" s="13" t="s">
        <v>32</v>
      </c>
      <c r="I11" s="7">
        <v>3</v>
      </c>
      <c r="J11" s="37">
        <v>48</v>
      </c>
      <c r="K11" s="7">
        <v>24</v>
      </c>
      <c r="L11" s="7">
        <v>24</v>
      </c>
      <c r="M11" s="7"/>
      <c r="N11" s="7">
        <v>2</v>
      </c>
      <c r="O11" s="7"/>
      <c r="P11" s="7">
        <v>3</v>
      </c>
      <c r="Q11" s="7"/>
      <c r="R11" s="7"/>
      <c r="S11" s="7"/>
      <c r="T11" s="7"/>
      <c r="U11" s="8" t="s">
        <v>43</v>
      </c>
      <c r="W11" s="62" t="s">
        <v>145</v>
      </c>
    </row>
    <row r="12" spans="1:23" ht="12" customHeight="1" x14ac:dyDescent="0.25">
      <c r="A12" s="182"/>
      <c r="B12" s="182"/>
      <c r="C12" s="126"/>
      <c r="D12" s="126">
        <v>9</v>
      </c>
      <c r="E12" s="126"/>
      <c r="F12" s="113" t="s">
        <v>44</v>
      </c>
      <c r="G12" s="114"/>
      <c r="H12" s="11" t="s">
        <v>32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45</v>
      </c>
      <c r="O12" s="7" t="s">
        <v>46</v>
      </c>
      <c r="P12" s="3"/>
      <c r="Q12" s="7"/>
      <c r="R12" s="7" t="s">
        <v>46</v>
      </c>
      <c r="S12" s="3"/>
      <c r="T12" s="60"/>
      <c r="U12" s="7" t="s">
        <v>47</v>
      </c>
    </row>
    <row r="13" spans="1:23" ht="21" customHeight="1" x14ac:dyDescent="0.25">
      <c r="A13" s="182"/>
      <c r="B13" s="182"/>
      <c r="C13" s="126"/>
      <c r="D13" s="126">
        <v>10</v>
      </c>
      <c r="E13" s="126"/>
      <c r="F13" s="113" t="s">
        <v>48</v>
      </c>
      <c r="G13" s="114"/>
      <c r="H13" s="11" t="s">
        <v>32</v>
      </c>
      <c r="I13" s="7">
        <v>2</v>
      </c>
      <c r="J13" s="37" t="s">
        <v>49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7"/>
      <c r="S13" s="7"/>
      <c r="T13" s="60"/>
      <c r="U13" s="7" t="s">
        <v>47</v>
      </c>
    </row>
    <row r="14" spans="1:23" ht="12" customHeight="1" x14ac:dyDescent="0.25">
      <c r="A14" s="182"/>
      <c r="B14" s="182"/>
      <c r="C14" s="126"/>
      <c r="D14" s="126">
        <v>11</v>
      </c>
      <c r="E14" s="126"/>
      <c r="F14" s="115" t="s">
        <v>110</v>
      </c>
      <c r="G14" s="117"/>
      <c r="H14" s="11" t="s">
        <v>32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26" t="s">
        <v>134</v>
      </c>
      <c r="P14" s="126"/>
      <c r="Q14" s="126"/>
      <c r="R14" s="126"/>
      <c r="S14" s="7"/>
      <c r="T14" s="60"/>
      <c r="U14" s="7" t="s">
        <v>47</v>
      </c>
      <c r="W14" s="63" t="s">
        <v>146</v>
      </c>
    </row>
    <row r="15" spans="1:23" ht="21" customHeight="1" x14ac:dyDescent="0.25">
      <c r="A15" s="182"/>
      <c r="B15" s="182"/>
      <c r="C15" s="189" t="s">
        <v>50</v>
      </c>
      <c r="D15" s="113">
        <v>12</v>
      </c>
      <c r="E15" s="117"/>
      <c r="F15" s="113" t="s">
        <v>51</v>
      </c>
      <c r="G15" s="117"/>
      <c r="H15" s="10" t="s">
        <v>32</v>
      </c>
      <c r="I15" s="7">
        <v>2</v>
      </c>
      <c r="J15" s="35" t="s">
        <v>52</v>
      </c>
      <c r="K15" s="7">
        <v>24</v>
      </c>
      <c r="L15" s="7">
        <v>12</v>
      </c>
      <c r="M15" s="7"/>
      <c r="N15" s="7">
        <v>2</v>
      </c>
      <c r="O15" s="40"/>
      <c r="P15" s="38">
        <v>2</v>
      </c>
      <c r="Q15" s="7"/>
      <c r="R15" s="7"/>
      <c r="S15" s="7"/>
      <c r="T15" s="60"/>
      <c r="U15" s="7" t="s">
        <v>47</v>
      </c>
      <c r="W15" s="64" t="s">
        <v>147</v>
      </c>
    </row>
    <row r="16" spans="1:23" ht="12" customHeight="1" x14ac:dyDescent="0.25">
      <c r="A16" s="182"/>
      <c r="B16" s="182"/>
      <c r="C16" s="190"/>
      <c r="D16" s="113">
        <v>13</v>
      </c>
      <c r="E16" s="117"/>
      <c r="F16" s="113" t="s">
        <v>53</v>
      </c>
      <c r="G16" s="114"/>
      <c r="H16" s="11" t="s">
        <v>32</v>
      </c>
      <c r="I16" s="7">
        <v>2</v>
      </c>
      <c r="J16" s="35">
        <v>32</v>
      </c>
      <c r="K16" s="7">
        <v>26</v>
      </c>
      <c r="L16" s="7">
        <v>6</v>
      </c>
      <c r="M16" s="7"/>
      <c r="N16" s="7">
        <v>1</v>
      </c>
      <c r="O16" s="13" t="s">
        <v>54</v>
      </c>
      <c r="P16" s="13"/>
      <c r="Q16" s="7"/>
      <c r="R16" s="7"/>
      <c r="S16" s="7"/>
      <c r="T16" s="60"/>
      <c r="U16" s="7" t="s">
        <v>47</v>
      </c>
      <c r="W16" s="64" t="s">
        <v>148</v>
      </c>
    </row>
    <row r="17" spans="1:31" ht="12" customHeight="1" x14ac:dyDescent="0.25">
      <c r="A17" s="182"/>
      <c r="B17" s="182"/>
      <c r="C17" s="127" t="s">
        <v>55</v>
      </c>
      <c r="D17" s="128"/>
      <c r="E17" s="128"/>
      <c r="F17" s="128"/>
      <c r="G17" s="128"/>
      <c r="H17" s="129"/>
      <c r="I17" s="41">
        <f t="shared" ref="I17:L17" si="0">SUM(I4:I16)</f>
        <v>30.5</v>
      </c>
      <c r="J17" s="41">
        <f>SUM(J4:J16)+32+36</f>
        <v>538</v>
      </c>
      <c r="K17" s="41">
        <f t="shared" si="0"/>
        <v>368</v>
      </c>
      <c r="L17" s="41">
        <f t="shared" si="0"/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</f>
        <v>4</v>
      </c>
      <c r="R17" s="42">
        <f>4+2+2</f>
        <v>8</v>
      </c>
      <c r="S17" s="42"/>
      <c r="T17" s="65"/>
      <c r="U17" s="28"/>
      <c r="AA17" s="86"/>
      <c r="AC17" s="86"/>
      <c r="AD17" s="86"/>
      <c r="AE17" s="86"/>
    </row>
    <row r="18" spans="1:31" ht="12" customHeight="1" x14ac:dyDescent="0.25">
      <c r="A18" s="182"/>
      <c r="B18" s="186" t="s">
        <v>57</v>
      </c>
      <c r="C18" s="191" t="s">
        <v>58</v>
      </c>
      <c r="D18" s="191" t="s">
        <v>59</v>
      </c>
      <c r="E18" s="7">
        <v>1</v>
      </c>
      <c r="F18" s="130" t="s">
        <v>60</v>
      </c>
      <c r="G18" s="131"/>
      <c r="H18" s="15" t="s">
        <v>32</v>
      </c>
      <c r="I18" s="18">
        <v>4</v>
      </c>
      <c r="J18" s="18">
        <v>64</v>
      </c>
      <c r="K18" s="18">
        <f t="shared" ref="K18:K22" si="1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66"/>
      <c r="S18" s="7"/>
      <c r="T18" s="60"/>
      <c r="U18" s="7"/>
      <c r="W18" s="67" t="s">
        <v>149</v>
      </c>
      <c r="AA18" s="86"/>
      <c r="AC18" s="86"/>
      <c r="AD18" s="87"/>
      <c r="AE18" s="86"/>
    </row>
    <row r="19" spans="1:31" ht="12" customHeight="1" x14ac:dyDescent="0.25">
      <c r="A19" s="182"/>
      <c r="B19" s="187"/>
      <c r="C19" s="187"/>
      <c r="D19" s="207"/>
      <c r="E19" s="7">
        <v>2</v>
      </c>
      <c r="F19" s="131" t="s">
        <v>61</v>
      </c>
      <c r="G19" s="131"/>
      <c r="H19" s="15" t="s">
        <v>32</v>
      </c>
      <c r="I19" s="18">
        <v>3</v>
      </c>
      <c r="J19" s="18">
        <v>48</v>
      </c>
      <c r="K19" s="18">
        <v>42</v>
      </c>
      <c r="L19" s="15">
        <v>6</v>
      </c>
      <c r="M19" s="18">
        <v>2</v>
      </c>
      <c r="N19" s="18"/>
      <c r="O19" s="43"/>
      <c r="P19" s="43">
        <v>3</v>
      </c>
      <c r="Q19" s="43"/>
      <c r="R19" s="43"/>
      <c r="S19" s="7"/>
      <c r="T19" s="60"/>
      <c r="U19" s="7"/>
      <c r="W19" s="67" t="s">
        <v>150</v>
      </c>
      <c r="AA19" s="86"/>
      <c r="AC19" s="86"/>
      <c r="AD19" s="87"/>
      <c r="AE19" s="86"/>
    </row>
    <row r="20" spans="1:31" ht="12" customHeight="1" x14ac:dyDescent="0.25">
      <c r="A20" s="182"/>
      <c r="B20" s="187"/>
      <c r="C20" s="187"/>
      <c r="D20" s="207"/>
      <c r="E20" s="7">
        <v>3</v>
      </c>
      <c r="F20" s="132" t="s">
        <v>62</v>
      </c>
      <c r="G20" s="131"/>
      <c r="H20" s="15" t="s">
        <v>32</v>
      </c>
      <c r="I20" s="18">
        <v>4</v>
      </c>
      <c r="J20" s="18">
        <v>64</v>
      </c>
      <c r="K20" s="18">
        <f t="shared" si="1"/>
        <v>50</v>
      </c>
      <c r="L20" s="15">
        <v>14</v>
      </c>
      <c r="M20" s="18">
        <v>2</v>
      </c>
      <c r="N20" s="18"/>
      <c r="O20" s="43"/>
      <c r="P20" s="43">
        <v>4</v>
      </c>
      <c r="Q20" s="43"/>
      <c r="R20" s="43"/>
      <c r="S20" s="7"/>
      <c r="T20" s="60"/>
      <c r="U20" s="7"/>
      <c r="W20" s="67" t="s">
        <v>151</v>
      </c>
      <c r="AA20" s="86"/>
      <c r="AC20" s="86"/>
      <c r="AD20" s="87"/>
      <c r="AE20" s="86"/>
    </row>
    <row r="21" spans="1:31" ht="12" customHeight="1" x14ac:dyDescent="0.25">
      <c r="A21" s="182"/>
      <c r="B21" s="187"/>
      <c r="C21" s="187"/>
      <c r="D21" s="207"/>
      <c r="E21" s="7">
        <v>4</v>
      </c>
      <c r="F21" s="133" t="s">
        <v>63</v>
      </c>
      <c r="G21" s="134"/>
      <c r="H21" s="15" t="s">
        <v>32</v>
      </c>
      <c r="I21" s="18">
        <v>5</v>
      </c>
      <c r="J21" s="18">
        <f>O21*13+P21*16+Q21*17+R21*17</f>
        <v>80</v>
      </c>
      <c r="K21" s="18">
        <f t="shared" si="1"/>
        <v>40</v>
      </c>
      <c r="L21" s="15">
        <v>40</v>
      </c>
      <c r="M21" s="18">
        <v>2</v>
      </c>
      <c r="N21" s="18"/>
      <c r="O21" s="43"/>
      <c r="P21" s="43">
        <v>5</v>
      </c>
      <c r="Q21" s="43"/>
      <c r="R21" s="43"/>
      <c r="S21" s="7"/>
      <c r="T21" s="60"/>
      <c r="U21" s="7"/>
      <c r="W21" s="67" t="s">
        <v>152</v>
      </c>
      <c r="AA21" s="86"/>
      <c r="AC21" s="86"/>
      <c r="AD21" s="87"/>
      <c r="AE21" s="86"/>
    </row>
    <row r="22" spans="1:31" ht="12" customHeight="1" x14ac:dyDescent="0.25">
      <c r="A22" s="182"/>
      <c r="B22" s="187"/>
      <c r="C22" s="187"/>
      <c r="D22" s="207"/>
      <c r="E22" s="7">
        <v>5</v>
      </c>
      <c r="F22" s="133" t="s">
        <v>135</v>
      </c>
      <c r="G22" s="134"/>
      <c r="H22" s="15" t="s">
        <v>32</v>
      </c>
      <c r="I22" s="18">
        <v>5</v>
      </c>
      <c r="J22" s="18">
        <v>80</v>
      </c>
      <c r="K22" s="18">
        <f t="shared" si="1"/>
        <v>52</v>
      </c>
      <c r="L22" s="15">
        <v>28</v>
      </c>
      <c r="M22" s="18">
        <v>3</v>
      </c>
      <c r="N22" s="18"/>
      <c r="O22" s="43"/>
      <c r="P22" s="43"/>
      <c r="Q22" s="43">
        <v>5</v>
      </c>
      <c r="R22" s="43"/>
      <c r="S22" s="7"/>
      <c r="T22" s="60"/>
      <c r="U22" s="7"/>
      <c r="AA22" s="86"/>
      <c r="AC22" s="86"/>
      <c r="AD22" s="87"/>
      <c r="AE22" s="86"/>
    </row>
    <row r="23" spans="1:31" ht="12" customHeight="1" x14ac:dyDescent="0.25">
      <c r="A23" s="182"/>
      <c r="B23" s="187"/>
      <c r="C23" s="187"/>
      <c r="D23" s="207" t="s">
        <v>65</v>
      </c>
      <c r="E23" s="7">
        <v>6</v>
      </c>
      <c r="F23" s="133" t="s">
        <v>66</v>
      </c>
      <c r="G23" s="134"/>
      <c r="H23" s="15" t="s">
        <v>32</v>
      </c>
      <c r="I23" s="18">
        <v>4</v>
      </c>
      <c r="J23" s="18">
        <v>64</v>
      </c>
      <c r="K23" s="18">
        <v>48</v>
      </c>
      <c r="L23" s="15">
        <v>16</v>
      </c>
      <c r="M23" s="18">
        <v>3</v>
      </c>
      <c r="N23" s="18"/>
      <c r="O23" s="43"/>
      <c r="P23" s="43"/>
      <c r="Q23" s="43">
        <v>4</v>
      </c>
      <c r="R23" s="90"/>
      <c r="S23" s="7"/>
      <c r="T23" s="60"/>
      <c r="U23" s="7"/>
      <c r="AA23" s="86"/>
      <c r="AC23" s="86"/>
      <c r="AD23" s="87"/>
      <c r="AE23" s="86"/>
    </row>
    <row r="24" spans="1:31" ht="12" customHeight="1" x14ac:dyDescent="0.25">
      <c r="A24" s="182"/>
      <c r="B24" s="187"/>
      <c r="C24" s="187"/>
      <c r="D24" s="207"/>
      <c r="E24" s="7">
        <v>7</v>
      </c>
      <c r="F24" s="133" t="s">
        <v>67</v>
      </c>
      <c r="G24" s="134"/>
      <c r="H24" s="15" t="s">
        <v>32</v>
      </c>
      <c r="I24" s="18">
        <v>4</v>
      </c>
      <c r="J24" s="18">
        <v>64</v>
      </c>
      <c r="K24" s="18">
        <v>48</v>
      </c>
      <c r="L24" s="15">
        <v>16</v>
      </c>
      <c r="M24" s="18">
        <v>3</v>
      </c>
      <c r="N24" s="18"/>
      <c r="O24" s="43"/>
      <c r="P24" s="43"/>
      <c r="Q24" s="43">
        <v>4</v>
      </c>
      <c r="R24" s="43"/>
      <c r="S24" s="7"/>
      <c r="T24" s="60"/>
      <c r="U24" s="7"/>
      <c r="AA24" s="86"/>
      <c r="AC24" s="86"/>
      <c r="AD24" s="87"/>
      <c r="AE24" s="86"/>
    </row>
    <row r="25" spans="1:31" ht="12" customHeight="1" x14ac:dyDescent="0.25">
      <c r="A25" s="182"/>
      <c r="B25" s="187"/>
      <c r="C25" s="187"/>
      <c r="D25" s="207"/>
      <c r="E25" s="7">
        <v>8</v>
      </c>
      <c r="F25" s="133" t="s">
        <v>68</v>
      </c>
      <c r="G25" s="134"/>
      <c r="H25" s="15" t="s">
        <v>32</v>
      </c>
      <c r="I25" s="18">
        <v>3</v>
      </c>
      <c r="J25" s="18">
        <v>48</v>
      </c>
      <c r="K25" s="18">
        <v>24</v>
      </c>
      <c r="L25" s="15">
        <v>24</v>
      </c>
      <c r="M25" s="18">
        <v>4</v>
      </c>
      <c r="N25" s="18"/>
      <c r="O25" s="43"/>
      <c r="P25" s="43"/>
      <c r="Q25" s="70"/>
      <c r="R25" s="43">
        <v>3</v>
      </c>
      <c r="S25" s="7"/>
      <c r="T25" s="60"/>
      <c r="U25" s="7"/>
      <c r="AA25" s="86"/>
      <c r="AC25" s="86"/>
      <c r="AD25" s="87"/>
      <c r="AE25" s="86"/>
    </row>
    <row r="26" spans="1:31" ht="12" customHeight="1" x14ac:dyDescent="0.25">
      <c r="A26" s="182"/>
      <c r="B26" s="187"/>
      <c r="C26" s="187"/>
      <c r="D26" s="207"/>
      <c r="E26" s="7">
        <v>9</v>
      </c>
      <c r="F26" s="133" t="s">
        <v>69</v>
      </c>
      <c r="G26" s="134"/>
      <c r="H26" s="15" t="s">
        <v>32</v>
      </c>
      <c r="I26" s="18">
        <v>3</v>
      </c>
      <c r="J26" s="18">
        <v>48</v>
      </c>
      <c r="K26" s="18">
        <v>24</v>
      </c>
      <c r="L26" s="15">
        <v>24</v>
      </c>
      <c r="M26" s="18">
        <v>4</v>
      </c>
      <c r="N26" s="18"/>
      <c r="O26" s="43"/>
      <c r="P26" s="43"/>
      <c r="Q26" s="70"/>
      <c r="R26" s="43">
        <v>3</v>
      </c>
      <c r="S26" s="7"/>
      <c r="T26" s="60"/>
      <c r="U26" s="7"/>
      <c r="W26" s="69" t="s">
        <v>153</v>
      </c>
      <c r="AA26" s="86"/>
      <c r="AC26" s="86"/>
      <c r="AD26" s="86"/>
      <c r="AE26" s="86"/>
    </row>
    <row r="27" spans="1:31" ht="12" customHeight="1" x14ac:dyDescent="0.25">
      <c r="A27" s="182"/>
      <c r="B27" s="187"/>
      <c r="C27" s="187"/>
      <c r="D27" s="207"/>
      <c r="E27" s="7">
        <v>10</v>
      </c>
      <c r="F27" s="135" t="s">
        <v>70</v>
      </c>
      <c r="G27" s="136"/>
      <c r="H27" s="15" t="s">
        <v>32</v>
      </c>
      <c r="I27" s="18">
        <v>2</v>
      </c>
      <c r="J27" s="18">
        <v>32</v>
      </c>
      <c r="K27" s="18">
        <v>20</v>
      </c>
      <c r="L27" s="15">
        <v>12</v>
      </c>
      <c r="M27" s="18"/>
      <c r="N27" s="18">
        <v>4</v>
      </c>
      <c r="O27" s="43"/>
      <c r="P27" s="43"/>
      <c r="Q27" s="70"/>
      <c r="R27" s="43">
        <v>2</v>
      </c>
      <c r="S27" s="7"/>
      <c r="T27" s="60"/>
      <c r="U27" s="7"/>
      <c r="W27" s="63" t="s">
        <v>154</v>
      </c>
    </row>
    <row r="28" spans="1:31" ht="12" customHeight="1" x14ac:dyDescent="0.25">
      <c r="A28" s="182"/>
      <c r="B28" s="187"/>
      <c r="C28" s="187"/>
      <c r="D28" s="207"/>
      <c r="E28" s="7">
        <v>11</v>
      </c>
      <c r="F28" s="135" t="s">
        <v>71</v>
      </c>
      <c r="G28" s="136"/>
      <c r="H28" s="15" t="s">
        <v>32</v>
      </c>
      <c r="I28" s="18">
        <v>2</v>
      </c>
      <c r="J28" s="18">
        <v>32</v>
      </c>
      <c r="K28" s="18">
        <v>20</v>
      </c>
      <c r="L28" s="15">
        <v>12</v>
      </c>
      <c r="M28" s="18"/>
      <c r="N28" s="18">
        <v>4</v>
      </c>
      <c r="O28" s="43"/>
      <c r="P28" s="43"/>
      <c r="Q28" s="70"/>
      <c r="R28" s="43">
        <v>2</v>
      </c>
      <c r="S28" s="40"/>
      <c r="T28" s="60"/>
      <c r="U28" s="7"/>
      <c r="V28" s="71" t="s">
        <v>155</v>
      </c>
      <c r="W28" s="71"/>
    </row>
    <row r="29" spans="1:31" ht="12" customHeight="1" x14ac:dyDescent="0.25">
      <c r="A29" s="182"/>
      <c r="B29" s="187"/>
      <c r="C29" s="187"/>
      <c r="D29" s="207"/>
      <c r="E29" s="7">
        <v>12</v>
      </c>
      <c r="F29" s="137" t="s">
        <v>72</v>
      </c>
      <c r="G29" s="138"/>
      <c r="H29" s="15" t="s">
        <v>32</v>
      </c>
      <c r="I29" s="18">
        <v>3.5</v>
      </c>
      <c r="J29" s="18">
        <v>56</v>
      </c>
      <c r="K29" s="18">
        <f>J29-L29</f>
        <v>44</v>
      </c>
      <c r="L29" s="15">
        <v>12</v>
      </c>
      <c r="M29" s="18">
        <v>4</v>
      </c>
      <c r="N29" s="18"/>
      <c r="O29" s="43"/>
      <c r="P29" s="43"/>
      <c r="Q29" s="43"/>
      <c r="R29" s="68" t="s">
        <v>73</v>
      </c>
      <c r="S29" s="7"/>
      <c r="T29" s="60"/>
      <c r="U29" s="7"/>
      <c r="V29" s="72" t="s">
        <v>156</v>
      </c>
      <c r="W29" s="72"/>
    </row>
    <row r="30" spans="1:31" ht="12" customHeight="1" x14ac:dyDescent="0.25">
      <c r="A30" s="182"/>
      <c r="B30" s="188"/>
      <c r="C30" s="127" t="s">
        <v>55</v>
      </c>
      <c r="D30" s="128"/>
      <c r="E30" s="128"/>
      <c r="F30" s="128"/>
      <c r="G30" s="128"/>
      <c r="H30" s="129"/>
      <c r="I30" s="17">
        <f t="shared" ref="I30:L30" si="2">SUM(I18:I29)</f>
        <v>42.5</v>
      </c>
      <c r="J30" s="47">
        <f t="shared" si="2"/>
        <v>680</v>
      </c>
      <c r="K30" s="47">
        <f t="shared" si="2"/>
        <v>450</v>
      </c>
      <c r="L30" s="47">
        <f t="shared" si="2"/>
        <v>230</v>
      </c>
      <c r="M30" s="47"/>
      <c r="N30" s="47"/>
      <c r="O30" s="47">
        <f>SUM(O18:O29)</f>
        <v>5</v>
      </c>
      <c r="P30" s="47">
        <f>SUM(P18:P29)</f>
        <v>12</v>
      </c>
      <c r="Q30" s="47">
        <f>SUM(Q18:Q29)+6</f>
        <v>19</v>
      </c>
      <c r="R30" s="47">
        <f>SUM(R18:R29)+4</f>
        <v>14</v>
      </c>
      <c r="S30" s="47"/>
      <c r="T30" s="73"/>
      <c r="U30" s="74"/>
    </row>
    <row r="31" spans="1:31" ht="12" customHeight="1" x14ac:dyDescent="0.25">
      <c r="A31" s="183" t="s">
        <v>74</v>
      </c>
      <c r="B31" s="124" t="s">
        <v>17</v>
      </c>
      <c r="C31" s="6" t="s">
        <v>75</v>
      </c>
      <c r="D31" s="88" t="s">
        <v>19</v>
      </c>
      <c r="E31" s="7">
        <v>1</v>
      </c>
      <c r="F31" s="139" t="s">
        <v>76</v>
      </c>
      <c r="G31" s="140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40</v>
      </c>
      <c r="P31" s="28"/>
      <c r="Q31" s="28"/>
      <c r="R31" s="28"/>
      <c r="S31" s="7"/>
      <c r="T31" s="7"/>
      <c r="U31" s="8" t="s">
        <v>41</v>
      </c>
      <c r="W31" s="69" t="s">
        <v>157</v>
      </c>
    </row>
    <row r="32" spans="1:31" ht="21" customHeight="1" x14ac:dyDescent="0.25">
      <c r="A32" s="182"/>
      <c r="B32" s="175"/>
      <c r="C32" s="124" t="s">
        <v>77</v>
      </c>
      <c r="D32" s="88" t="s">
        <v>78</v>
      </c>
      <c r="E32" s="7">
        <v>2</v>
      </c>
      <c r="F32" s="126" t="s">
        <v>79</v>
      </c>
      <c r="G32" s="126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41" t="s">
        <v>80</v>
      </c>
      <c r="N32" s="141"/>
      <c r="O32" s="141"/>
      <c r="P32" s="141"/>
      <c r="Q32" s="141"/>
      <c r="R32" s="141"/>
      <c r="S32" s="141"/>
      <c r="T32" s="141"/>
      <c r="U32" s="7" t="s">
        <v>81</v>
      </c>
    </row>
    <row r="33" spans="1:30" ht="21" customHeight="1" x14ac:dyDescent="0.25">
      <c r="A33" s="182"/>
      <c r="B33" s="175"/>
      <c r="C33" s="124"/>
      <c r="D33" s="88" t="s">
        <v>82</v>
      </c>
      <c r="E33" s="7">
        <v>3</v>
      </c>
      <c r="F33" s="126" t="s">
        <v>83</v>
      </c>
      <c r="G33" s="126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41" t="s">
        <v>84</v>
      </c>
      <c r="N33" s="141"/>
      <c r="O33" s="141"/>
      <c r="P33" s="141"/>
      <c r="Q33" s="141"/>
      <c r="R33" s="141"/>
      <c r="S33" s="141"/>
      <c r="T33" s="141"/>
      <c r="U33" s="7" t="s">
        <v>81</v>
      </c>
    </row>
    <row r="34" spans="1:30" x14ac:dyDescent="0.25">
      <c r="A34" s="182"/>
      <c r="B34" s="175"/>
      <c r="C34" s="142" t="s">
        <v>55</v>
      </c>
      <c r="D34" s="142"/>
      <c r="E34" s="142"/>
      <c r="F34" s="142"/>
      <c r="G34" s="142"/>
      <c r="H34" s="142"/>
      <c r="I34" s="49">
        <f>SUM(I31:I33)</f>
        <v>7</v>
      </c>
      <c r="J34" s="49">
        <f>SUM(J31:J33)</f>
        <v>112</v>
      </c>
      <c r="K34" s="49">
        <f>SUM(K31:K33)</f>
        <v>112</v>
      </c>
      <c r="L34" s="49">
        <f>SUM(L31:L33)</f>
        <v>0</v>
      </c>
      <c r="M34" s="17"/>
      <c r="N34" s="17"/>
      <c r="O34" s="17">
        <f>4</f>
        <v>4</v>
      </c>
      <c r="P34" s="17">
        <f>SUM(P31:P31)</f>
        <v>0</v>
      </c>
      <c r="Q34" s="17">
        <f>SUM(Q31:Q31)</f>
        <v>0</v>
      </c>
      <c r="R34" s="17">
        <f>SUM(R31:R31)</f>
        <v>0</v>
      </c>
      <c r="S34" s="17"/>
      <c r="T34" s="76"/>
      <c r="U34" s="77"/>
    </row>
    <row r="35" spans="1:30" ht="12" customHeight="1" x14ac:dyDescent="0.25">
      <c r="A35" s="182"/>
      <c r="B35" s="126" t="s">
        <v>85</v>
      </c>
      <c r="C35" s="126" t="s">
        <v>58</v>
      </c>
      <c r="D35" s="124" t="s">
        <v>86</v>
      </c>
      <c r="E35" s="7">
        <v>4</v>
      </c>
      <c r="F35" s="203" t="s">
        <v>136</v>
      </c>
      <c r="G35" s="204"/>
      <c r="H35" s="18" t="s">
        <v>32</v>
      </c>
      <c r="I35" s="18">
        <v>1.5</v>
      </c>
      <c r="J35" s="18">
        <v>24</v>
      </c>
      <c r="K35" s="18">
        <f t="shared" ref="K35:K39" si="3">J35-L35</f>
        <v>18</v>
      </c>
      <c r="L35" s="15">
        <v>6</v>
      </c>
      <c r="M35" s="18"/>
      <c r="N35" s="18">
        <v>1</v>
      </c>
      <c r="O35" s="18">
        <v>2</v>
      </c>
      <c r="P35" s="51"/>
      <c r="Q35" s="18">
        <v>2</v>
      </c>
      <c r="R35" s="51"/>
      <c r="S35" s="18"/>
      <c r="T35" s="60"/>
      <c r="U35" s="7"/>
      <c r="AA35" s="86"/>
      <c r="AB35" s="87"/>
      <c r="AD35" s="87"/>
    </row>
    <row r="36" spans="1:30" ht="21" customHeight="1" x14ac:dyDescent="0.25">
      <c r="A36" s="182"/>
      <c r="B36" s="126"/>
      <c r="C36" s="126"/>
      <c r="D36" s="124"/>
      <c r="E36" s="7">
        <v>5</v>
      </c>
      <c r="F36" s="134" t="s">
        <v>137</v>
      </c>
      <c r="G36" s="134"/>
      <c r="H36" s="18" t="s">
        <v>32</v>
      </c>
      <c r="I36" s="18">
        <v>2</v>
      </c>
      <c r="J36" s="18">
        <v>32</v>
      </c>
      <c r="K36" s="18">
        <v>16</v>
      </c>
      <c r="L36" s="15">
        <v>16</v>
      </c>
      <c r="M36" s="18"/>
      <c r="N36" s="18">
        <v>2</v>
      </c>
      <c r="O36" s="18"/>
      <c r="P36" s="68" t="s">
        <v>138</v>
      </c>
      <c r="Q36" s="91"/>
      <c r="R36" s="18"/>
      <c r="S36" s="18"/>
      <c r="T36" s="60"/>
      <c r="U36" s="7"/>
      <c r="AA36" s="86"/>
      <c r="AB36" s="87"/>
      <c r="AD36" s="87"/>
    </row>
    <row r="37" spans="1:30" ht="18" customHeight="1" x14ac:dyDescent="0.25">
      <c r="A37" s="182"/>
      <c r="B37" s="126"/>
      <c r="C37" s="126"/>
      <c r="D37" s="124"/>
      <c r="E37" s="7">
        <v>6</v>
      </c>
      <c r="F37" s="133" t="s">
        <v>139</v>
      </c>
      <c r="G37" s="134"/>
      <c r="H37" s="18" t="s">
        <v>32</v>
      </c>
      <c r="I37" s="51">
        <v>2</v>
      </c>
      <c r="J37" s="18">
        <v>32</v>
      </c>
      <c r="K37" s="18">
        <f t="shared" si="3"/>
        <v>26</v>
      </c>
      <c r="L37" s="15">
        <v>6</v>
      </c>
      <c r="M37" s="51"/>
      <c r="N37" s="51">
        <v>3</v>
      </c>
      <c r="O37" s="18"/>
      <c r="P37" s="18"/>
      <c r="Q37" s="92"/>
      <c r="R37" s="93" t="s">
        <v>140</v>
      </c>
      <c r="S37" s="18"/>
      <c r="T37" s="60"/>
      <c r="U37" s="7"/>
      <c r="AA37" s="86"/>
      <c r="AB37" s="87"/>
      <c r="AD37" s="87"/>
    </row>
    <row r="38" spans="1:30" ht="22.05" customHeight="1" x14ac:dyDescent="0.25">
      <c r="A38" s="182"/>
      <c r="B38" s="126"/>
      <c r="C38" s="126"/>
      <c r="D38" s="124"/>
      <c r="E38" s="7">
        <v>7</v>
      </c>
      <c r="F38" s="133" t="s">
        <v>141</v>
      </c>
      <c r="G38" s="134"/>
      <c r="H38" s="18" t="s">
        <v>32</v>
      </c>
      <c r="I38" s="51">
        <v>1</v>
      </c>
      <c r="J38" s="18">
        <v>16</v>
      </c>
      <c r="K38" s="18">
        <f t="shared" si="3"/>
        <v>10</v>
      </c>
      <c r="L38" s="15">
        <v>6</v>
      </c>
      <c r="M38" s="51"/>
      <c r="N38" s="51">
        <v>3</v>
      </c>
      <c r="O38" s="18"/>
      <c r="P38" s="18"/>
      <c r="Q38" s="68" t="s">
        <v>142</v>
      </c>
      <c r="R38" s="90"/>
      <c r="S38" s="79"/>
      <c r="T38" s="60"/>
      <c r="U38" s="7"/>
      <c r="AA38" s="86"/>
      <c r="AB38" s="87"/>
      <c r="AD38" s="87"/>
    </row>
    <row r="39" spans="1:30" ht="22.05" customHeight="1" x14ac:dyDescent="0.25">
      <c r="A39" s="182"/>
      <c r="B39" s="126"/>
      <c r="C39" s="126"/>
      <c r="D39" s="124"/>
      <c r="E39" s="7">
        <v>8</v>
      </c>
      <c r="F39" s="133" t="s">
        <v>143</v>
      </c>
      <c r="G39" s="134"/>
      <c r="H39" s="18" t="s">
        <v>32</v>
      </c>
      <c r="I39" s="85">
        <v>1.5</v>
      </c>
      <c r="J39" s="18">
        <f>I39*16</f>
        <v>24</v>
      </c>
      <c r="K39" s="18">
        <f t="shared" si="3"/>
        <v>18</v>
      </c>
      <c r="L39" s="15">
        <v>6</v>
      </c>
      <c r="M39" s="18"/>
      <c r="N39" s="18">
        <v>4</v>
      </c>
      <c r="O39" s="18"/>
      <c r="P39" s="18"/>
      <c r="Q39" s="90"/>
      <c r="R39" s="94" t="s">
        <v>92</v>
      </c>
      <c r="S39" s="79"/>
      <c r="T39" s="60"/>
      <c r="U39" s="7"/>
      <c r="AA39" s="86"/>
      <c r="AB39" s="87"/>
      <c r="AD39" s="87"/>
    </row>
    <row r="40" spans="1:30" ht="22.95" customHeight="1" x14ac:dyDescent="0.25">
      <c r="A40" s="182"/>
      <c r="B40" s="126"/>
      <c r="C40" s="126"/>
      <c r="D40" s="124"/>
      <c r="E40" s="7">
        <v>9</v>
      </c>
      <c r="F40" s="205" t="s">
        <v>144</v>
      </c>
      <c r="G40" s="206"/>
      <c r="H40" s="18" t="s">
        <v>32</v>
      </c>
      <c r="I40" s="51">
        <v>1</v>
      </c>
      <c r="J40" s="18">
        <v>16</v>
      </c>
      <c r="K40" s="51">
        <v>12</v>
      </c>
      <c r="L40" s="15">
        <v>4</v>
      </c>
      <c r="M40" s="51"/>
      <c r="N40" s="51">
        <v>4</v>
      </c>
      <c r="O40" s="51"/>
      <c r="P40" s="51"/>
      <c r="Q40" s="51"/>
      <c r="R40" s="95" t="s">
        <v>140</v>
      </c>
      <c r="S40" s="68"/>
      <c r="T40" s="60"/>
      <c r="U40" s="7"/>
      <c r="W40" s="81" t="s">
        <v>158</v>
      </c>
      <c r="AA40" s="86"/>
      <c r="AB40" s="87"/>
      <c r="AD40" s="87"/>
    </row>
    <row r="41" spans="1:30" ht="12" customHeight="1" x14ac:dyDescent="0.25">
      <c r="A41" s="182"/>
      <c r="B41" s="126"/>
      <c r="C41" s="126"/>
      <c r="D41" s="124"/>
      <c r="E41" s="142" t="s">
        <v>96</v>
      </c>
      <c r="F41" s="142"/>
      <c r="G41" s="142"/>
      <c r="H41" s="17"/>
      <c r="I41" s="47">
        <f>SUM(I35:I40)</f>
        <v>9</v>
      </c>
      <c r="J41" s="47">
        <f>SUM(J35:J40)</f>
        <v>144</v>
      </c>
      <c r="K41" s="47">
        <f>SUM(K35:K40)</f>
        <v>100</v>
      </c>
      <c r="L41" s="47">
        <f>SUM(L35:L40)</f>
        <v>44</v>
      </c>
      <c r="M41" s="47"/>
      <c r="N41" s="47"/>
      <c r="O41" s="17">
        <f>SUM(O35:O40)</f>
        <v>2</v>
      </c>
      <c r="P41" s="17">
        <v>4</v>
      </c>
      <c r="Q41" s="17">
        <f>SUM(Q35:Q40)</f>
        <v>2</v>
      </c>
      <c r="R41" s="17">
        <v>2</v>
      </c>
      <c r="S41" s="76"/>
      <c r="T41" s="76"/>
      <c r="U41" s="77"/>
    </row>
    <row r="42" spans="1:30" ht="12" customHeight="1" x14ac:dyDescent="0.25">
      <c r="A42" s="145" t="s">
        <v>97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9">
        <f>O17+O30+O34+O41</f>
        <v>25</v>
      </c>
      <c r="P42" s="19">
        <f>P17+P30+P34+P41</f>
        <v>27</v>
      </c>
      <c r="Q42" s="19">
        <f>Q17+Q30+Q34+Q41</f>
        <v>25</v>
      </c>
      <c r="R42" s="19">
        <f>R17+R30+R34+R41</f>
        <v>24</v>
      </c>
      <c r="S42" s="83"/>
      <c r="T42" s="83"/>
      <c r="U42" s="84"/>
    </row>
    <row r="43" spans="1:30" ht="21" customHeight="1" x14ac:dyDescent="0.25">
      <c r="A43" s="184" t="s">
        <v>98</v>
      </c>
      <c r="B43" s="147"/>
      <c r="C43" s="147"/>
      <c r="D43" s="147"/>
      <c r="E43" s="20" t="s">
        <v>3</v>
      </c>
      <c r="F43" s="148" t="s">
        <v>99</v>
      </c>
      <c r="G43" s="112"/>
      <c r="H43" s="20" t="s">
        <v>5</v>
      </c>
      <c r="I43" s="54" t="s">
        <v>6</v>
      </c>
      <c r="J43" s="149" t="s">
        <v>100</v>
      </c>
      <c r="K43" s="150"/>
      <c r="L43" s="150"/>
      <c r="M43" s="111" t="s">
        <v>101</v>
      </c>
      <c r="N43" s="112"/>
      <c r="O43" s="111" t="s">
        <v>102</v>
      </c>
      <c r="P43" s="112"/>
      <c r="Q43" s="112"/>
      <c r="R43" s="112"/>
      <c r="S43" s="112"/>
      <c r="T43" s="112"/>
      <c r="U43" s="4" t="s">
        <v>10</v>
      </c>
    </row>
    <row r="44" spans="1:30" ht="19.05" customHeight="1" x14ac:dyDescent="0.25">
      <c r="A44" s="184"/>
      <c r="B44" s="124" t="s">
        <v>17</v>
      </c>
      <c r="C44" s="126" t="s">
        <v>75</v>
      </c>
      <c r="D44" s="126" t="s">
        <v>19</v>
      </c>
      <c r="E44" s="38">
        <v>1</v>
      </c>
      <c r="F44" s="151" t="s">
        <v>103</v>
      </c>
      <c r="G44" s="151"/>
      <c r="H44" s="26" t="s">
        <v>104</v>
      </c>
      <c r="I44" s="13">
        <v>1</v>
      </c>
      <c r="J44" s="152">
        <v>16</v>
      </c>
      <c r="K44" s="152"/>
      <c r="L44" s="152"/>
      <c r="M44" s="126" t="s">
        <v>105</v>
      </c>
      <c r="N44" s="126"/>
      <c r="O44" s="5"/>
      <c r="P44" s="5"/>
      <c r="Q44" s="5"/>
      <c r="R44" s="7" t="s">
        <v>106</v>
      </c>
      <c r="S44" s="5"/>
      <c r="T44" s="5"/>
      <c r="U44" s="6" t="s">
        <v>107</v>
      </c>
    </row>
    <row r="45" spans="1:30" ht="10.95" customHeight="1" x14ac:dyDescent="0.25">
      <c r="A45" s="182"/>
      <c r="B45" s="124"/>
      <c r="C45" s="126"/>
      <c r="D45" s="126"/>
      <c r="E45" s="23">
        <v>2</v>
      </c>
      <c r="F45" s="151" t="s">
        <v>108</v>
      </c>
      <c r="G45" s="126"/>
      <c r="H45" s="26" t="s">
        <v>104</v>
      </c>
      <c r="I45" s="13">
        <v>1</v>
      </c>
      <c r="J45" s="152">
        <v>24</v>
      </c>
      <c r="K45" s="152"/>
      <c r="L45" s="152"/>
      <c r="M45" s="126">
        <v>2</v>
      </c>
      <c r="N45" s="126"/>
      <c r="O45" s="7"/>
      <c r="P45" s="18">
        <v>1</v>
      </c>
      <c r="Q45" s="18"/>
      <c r="R45" s="18"/>
      <c r="S45" s="18"/>
      <c r="T45" s="18"/>
      <c r="U45" s="7" t="s">
        <v>109</v>
      </c>
      <c r="W45" s="69" t="s">
        <v>159</v>
      </c>
    </row>
    <row r="46" spans="1:30" ht="10.95" customHeight="1" x14ac:dyDescent="0.25">
      <c r="A46" s="182"/>
      <c r="B46" s="124"/>
      <c r="C46" s="88" t="s">
        <v>77</v>
      </c>
      <c r="D46" s="155">
        <v>3</v>
      </c>
      <c r="E46" s="155"/>
      <c r="F46" s="156" t="s">
        <v>113</v>
      </c>
      <c r="G46" s="126"/>
      <c r="H46" s="26" t="s">
        <v>104</v>
      </c>
      <c r="I46" s="13">
        <v>2</v>
      </c>
      <c r="J46" s="152">
        <v>112</v>
      </c>
      <c r="K46" s="152"/>
      <c r="L46" s="152"/>
      <c r="M46" s="126">
        <v>2</v>
      </c>
      <c r="N46" s="126"/>
      <c r="O46" s="7">
        <v>2</v>
      </c>
      <c r="P46" s="7"/>
      <c r="Q46" s="7"/>
      <c r="R46" s="7"/>
      <c r="S46" s="7"/>
      <c r="T46" s="7"/>
      <c r="U46" s="7" t="s">
        <v>114</v>
      </c>
    </row>
    <row r="47" spans="1:30" x14ac:dyDescent="0.25">
      <c r="A47" s="182"/>
      <c r="B47" s="124"/>
      <c r="C47" s="157" t="s">
        <v>55</v>
      </c>
      <c r="D47" s="157"/>
      <c r="E47" s="157"/>
      <c r="F47" s="157"/>
      <c r="G47" s="157"/>
      <c r="H47" s="27"/>
      <c r="I47" s="49">
        <f t="shared" ref="I47:M47" si="4">SUM(I44:I46)</f>
        <v>4</v>
      </c>
      <c r="J47" s="158">
        <f t="shared" si="4"/>
        <v>152</v>
      </c>
      <c r="K47" s="159"/>
      <c r="L47" s="160"/>
      <c r="M47" s="158">
        <f t="shared" si="4"/>
        <v>4</v>
      </c>
      <c r="N47" s="160"/>
      <c r="O47" s="49">
        <f t="shared" ref="O47:T47" si="5">SUM(O44:O46)</f>
        <v>2</v>
      </c>
      <c r="P47" s="49">
        <f t="shared" si="5"/>
        <v>1</v>
      </c>
      <c r="Q47" s="49">
        <f t="shared" si="5"/>
        <v>0</v>
      </c>
      <c r="R47" s="49">
        <f t="shared" si="5"/>
        <v>0</v>
      </c>
      <c r="S47" s="49">
        <f t="shared" si="5"/>
        <v>0</v>
      </c>
      <c r="T47" s="49">
        <f t="shared" si="5"/>
        <v>0</v>
      </c>
      <c r="U47" s="77"/>
    </row>
    <row r="48" spans="1:30" ht="21" customHeight="1" x14ac:dyDescent="0.25">
      <c r="A48" s="182"/>
      <c r="B48" s="126" t="s">
        <v>85</v>
      </c>
      <c r="C48" s="124" t="s">
        <v>115</v>
      </c>
      <c r="D48" s="124" t="s">
        <v>116</v>
      </c>
      <c r="E48" s="38">
        <v>1</v>
      </c>
      <c r="F48" s="151" t="s">
        <v>117</v>
      </c>
      <c r="G48" s="126"/>
      <c r="H48" s="26" t="s">
        <v>104</v>
      </c>
      <c r="I48" s="13">
        <v>1</v>
      </c>
      <c r="J48" s="152">
        <v>28</v>
      </c>
      <c r="K48" s="152"/>
      <c r="L48" s="152"/>
      <c r="M48" s="126">
        <v>1</v>
      </c>
      <c r="N48" s="126"/>
      <c r="O48" s="7">
        <v>0.5</v>
      </c>
      <c r="P48" s="7"/>
      <c r="Q48" s="7"/>
      <c r="R48" s="7"/>
      <c r="S48" s="7"/>
      <c r="T48" s="7">
        <v>0.5</v>
      </c>
      <c r="U48" s="7"/>
    </row>
    <row r="49" spans="1:23" ht="10.95" customHeight="1" x14ac:dyDescent="0.25">
      <c r="A49" s="182"/>
      <c r="B49" s="126"/>
      <c r="C49" s="124"/>
      <c r="D49" s="124"/>
      <c r="E49" s="23">
        <v>2</v>
      </c>
      <c r="F49" s="163" t="s">
        <v>118</v>
      </c>
      <c r="G49" s="163"/>
      <c r="H49" s="68" t="s">
        <v>104</v>
      </c>
      <c r="I49" s="15">
        <v>1</v>
      </c>
      <c r="J49" s="164">
        <f t="shared" ref="J49:J52" si="6">M49*28</f>
        <v>28</v>
      </c>
      <c r="K49" s="164"/>
      <c r="L49" s="164"/>
      <c r="M49" s="165">
        <f>SUM(O49:S49)</f>
        <v>1</v>
      </c>
      <c r="N49" s="165"/>
      <c r="O49" s="18">
        <v>1</v>
      </c>
      <c r="P49" s="18"/>
      <c r="Q49" s="18"/>
      <c r="R49" s="18"/>
      <c r="S49" s="18"/>
      <c r="T49" s="18"/>
      <c r="U49" s="7"/>
    </row>
    <row r="50" spans="1:23" ht="10.95" customHeight="1" x14ac:dyDescent="0.25">
      <c r="A50" s="182"/>
      <c r="B50" s="126"/>
      <c r="C50" s="124"/>
      <c r="D50" s="124"/>
      <c r="E50" s="23">
        <v>3</v>
      </c>
      <c r="F50" s="166" t="s">
        <v>119</v>
      </c>
      <c r="G50" s="167"/>
      <c r="H50" s="68" t="s">
        <v>104</v>
      </c>
      <c r="I50" s="15">
        <v>2</v>
      </c>
      <c r="J50" s="164">
        <f t="shared" si="6"/>
        <v>56</v>
      </c>
      <c r="K50" s="164"/>
      <c r="L50" s="164"/>
      <c r="M50" s="165">
        <f>SUM(O50:S50)</f>
        <v>2</v>
      </c>
      <c r="N50" s="165"/>
      <c r="O50" s="18"/>
      <c r="P50" s="18">
        <v>2</v>
      </c>
      <c r="Q50" s="18"/>
      <c r="R50" s="18"/>
      <c r="S50" s="18"/>
      <c r="T50" s="18"/>
      <c r="U50" s="7"/>
    </row>
    <row r="51" spans="1:23" ht="10.95" customHeight="1" x14ac:dyDescent="0.25">
      <c r="A51" s="182"/>
      <c r="B51" s="126"/>
      <c r="C51" s="124"/>
      <c r="D51" s="124"/>
      <c r="E51" s="23">
        <v>4</v>
      </c>
      <c r="F51" s="168" t="s">
        <v>120</v>
      </c>
      <c r="G51" s="169"/>
      <c r="H51" s="68" t="s">
        <v>104</v>
      </c>
      <c r="I51" s="15">
        <v>1</v>
      </c>
      <c r="J51" s="164">
        <f t="shared" si="6"/>
        <v>28</v>
      </c>
      <c r="K51" s="164"/>
      <c r="L51" s="164"/>
      <c r="M51" s="165">
        <f>SUM(O51:S51)</f>
        <v>1</v>
      </c>
      <c r="N51" s="165"/>
      <c r="O51" s="18"/>
      <c r="P51" s="18"/>
      <c r="Q51" s="18">
        <v>1</v>
      </c>
      <c r="R51" s="18"/>
      <c r="S51" s="18"/>
      <c r="T51" s="18"/>
      <c r="U51" s="7"/>
    </row>
    <row r="52" spans="1:23" ht="10.95" customHeight="1" x14ac:dyDescent="0.25">
      <c r="A52" s="182"/>
      <c r="B52" s="126"/>
      <c r="C52" s="124"/>
      <c r="D52" s="124"/>
      <c r="E52" s="23">
        <v>5</v>
      </c>
      <c r="F52" s="131" t="s">
        <v>121</v>
      </c>
      <c r="G52" s="131"/>
      <c r="H52" s="68" t="s">
        <v>104</v>
      </c>
      <c r="I52" s="15">
        <v>1</v>
      </c>
      <c r="J52" s="164">
        <f t="shared" si="6"/>
        <v>28</v>
      </c>
      <c r="K52" s="164"/>
      <c r="L52" s="164"/>
      <c r="M52" s="165">
        <f>SUM(O52:S52)</f>
        <v>1</v>
      </c>
      <c r="N52" s="165"/>
      <c r="O52" s="18"/>
      <c r="P52" s="18"/>
      <c r="Q52" s="18"/>
      <c r="R52" s="18">
        <v>1</v>
      </c>
      <c r="S52" s="18"/>
      <c r="T52" s="18"/>
      <c r="U52" s="7"/>
    </row>
    <row r="53" spans="1:23" ht="10.95" customHeight="1" x14ac:dyDescent="0.25">
      <c r="A53" s="182"/>
      <c r="B53" s="126"/>
      <c r="C53" s="124"/>
      <c r="D53" s="124"/>
      <c r="E53" s="23">
        <v>6</v>
      </c>
      <c r="F53" s="131" t="s">
        <v>122</v>
      </c>
      <c r="G53" s="131"/>
      <c r="H53" s="68" t="s">
        <v>104</v>
      </c>
      <c r="I53" s="15">
        <f>M53</f>
        <v>28</v>
      </c>
      <c r="J53" s="164">
        <f>M53*24</f>
        <v>672</v>
      </c>
      <c r="K53" s="164"/>
      <c r="L53" s="164"/>
      <c r="M53" s="165">
        <f>SUM(S53:T53)</f>
        <v>28</v>
      </c>
      <c r="N53" s="165"/>
      <c r="O53" s="18"/>
      <c r="P53" s="18"/>
      <c r="Q53" s="18"/>
      <c r="R53" s="18"/>
      <c r="S53" s="18">
        <v>20</v>
      </c>
      <c r="T53" s="18">
        <v>8</v>
      </c>
      <c r="U53" s="7"/>
    </row>
    <row r="54" spans="1:23" ht="10.95" customHeight="1" x14ac:dyDescent="0.25">
      <c r="A54" s="182"/>
      <c r="B54" s="126"/>
      <c r="C54" s="124"/>
      <c r="D54" s="124"/>
      <c r="E54" s="23">
        <v>7</v>
      </c>
      <c r="F54" s="134" t="s">
        <v>123</v>
      </c>
      <c r="G54" s="134"/>
      <c r="H54" s="68" t="s">
        <v>104</v>
      </c>
      <c r="I54" s="15">
        <v>6</v>
      </c>
      <c r="J54" s="164">
        <f>M54*24</f>
        <v>144</v>
      </c>
      <c r="K54" s="164"/>
      <c r="L54" s="164"/>
      <c r="M54" s="165">
        <v>6</v>
      </c>
      <c r="N54" s="165"/>
      <c r="O54" s="18"/>
      <c r="P54" s="18"/>
      <c r="Q54" s="18"/>
      <c r="R54" s="18"/>
      <c r="S54" s="18"/>
      <c r="T54" s="18">
        <v>6</v>
      </c>
      <c r="U54" s="7"/>
    </row>
    <row r="55" spans="1:23" ht="10.95" customHeight="1" x14ac:dyDescent="0.25">
      <c r="A55" s="182"/>
      <c r="B55" s="126"/>
      <c r="C55" s="124"/>
      <c r="D55" s="124"/>
      <c r="E55" s="157" t="s">
        <v>96</v>
      </c>
      <c r="F55" s="170"/>
      <c r="G55" s="170"/>
      <c r="H55" s="27"/>
      <c r="I55" s="56">
        <f>SUM(I48:I54)</f>
        <v>40</v>
      </c>
      <c r="J55" s="171">
        <f>SUM(J48:L54)</f>
        <v>984</v>
      </c>
      <c r="K55" s="171"/>
      <c r="L55" s="171"/>
      <c r="M55" s="172">
        <f>SUM(M48:N54)</f>
        <v>40</v>
      </c>
      <c r="N55" s="172"/>
      <c r="O55" s="57">
        <f>SUM(O48:O54)</f>
        <v>1.5</v>
      </c>
      <c r="P55" s="57">
        <f>SUM(P48:P54)</f>
        <v>2</v>
      </c>
      <c r="Q55" s="57">
        <f>SUM(Q48:Q54)</f>
        <v>1</v>
      </c>
      <c r="R55" s="57">
        <f>SUM(R48:R54)</f>
        <v>1</v>
      </c>
      <c r="S55" s="57"/>
      <c r="T55" s="57">
        <f>SUM(T48:T54)</f>
        <v>14.5</v>
      </c>
      <c r="U55" s="77"/>
    </row>
    <row r="56" spans="1:23" ht="12" customHeight="1" x14ac:dyDescent="0.25">
      <c r="A56" s="182"/>
      <c r="B56" s="145" t="s">
        <v>124</v>
      </c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58">
        <f>O47+O55</f>
        <v>3.5</v>
      </c>
      <c r="P56" s="58">
        <f>P47+P55</f>
        <v>3</v>
      </c>
      <c r="Q56" s="58">
        <f>Q47+Q55</f>
        <v>1</v>
      </c>
      <c r="R56" s="58">
        <f>R47+R55</f>
        <v>1</v>
      </c>
      <c r="S56" s="58"/>
      <c r="T56" s="58">
        <f>T47+T55</f>
        <v>14.5</v>
      </c>
      <c r="U56" s="84"/>
    </row>
    <row r="57" spans="1:23" ht="21" customHeight="1" x14ac:dyDescent="0.25">
      <c r="A57" s="185"/>
      <c r="B57" s="173" t="s">
        <v>125</v>
      </c>
      <c r="C57" s="174"/>
      <c r="D57" s="174"/>
      <c r="E57" s="175"/>
      <c r="F57" s="175"/>
      <c r="G57" s="175"/>
      <c r="H57" s="141" t="s">
        <v>126</v>
      </c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7" t="s">
        <v>47</v>
      </c>
    </row>
    <row r="58" spans="1:23" ht="12.45" customHeight="1" x14ac:dyDescent="0.25">
      <c r="A58" s="111" t="s">
        <v>127</v>
      </c>
      <c r="B58" s="176"/>
      <c r="C58" s="177">
        <f>I17+I30+I34+I41+I47+I55</f>
        <v>133</v>
      </c>
      <c r="D58" s="177"/>
      <c r="E58" s="177"/>
      <c r="F58" s="177"/>
      <c r="G58" s="4" t="s">
        <v>128</v>
      </c>
      <c r="H58" s="126">
        <f>J17+J30+J34+J41+J47+J55</f>
        <v>2610</v>
      </c>
      <c r="I58" s="147"/>
      <c r="J58" s="147"/>
      <c r="K58" s="149" t="s">
        <v>129</v>
      </c>
      <c r="L58" s="176"/>
      <c r="M58" s="176"/>
      <c r="N58" s="126">
        <f>K17+K30+K34+K41</f>
        <v>1030</v>
      </c>
      <c r="O58" s="147"/>
      <c r="P58" s="147"/>
      <c r="Q58" s="111" t="s">
        <v>130</v>
      </c>
      <c r="R58" s="112"/>
      <c r="S58" s="5"/>
      <c r="T58" s="126">
        <f>L17+L30+L34+L41+J47+J55</f>
        <v>1580</v>
      </c>
      <c r="U58" s="175"/>
    </row>
    <row r="59" spans="1:23" ht="12.45" customHeight="1" x14ac:dyDescent="0.25">
      <c r="A59" s="178" t="s">
        <v>131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80"/>
      <c r="W59" s="69" t="s">
        <v>160</v>
      </c>
    </row>
    <row r="60" spans="1:23" ht="12" customHeight="1" x14ac:dyDescent="0.25">
      <c r="A60" s="181" t="s">
        <v>132</v>
      </c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</row>
    <row r="61" spans="1:23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</row>
    <row r="62" spans="1:23" x14ac:dyDescent="0.25">
      <c r="I62" s="1"/>
      <c r="J62" s="1"/>
    </row>
    <row r="63" spans="1:23" x14ac:dyDescent="0.25">
      <c r="I63" s="1"/>
      <c r="J63" s="1"/>
    </row>
    <row r="64" spans="1:23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</sheetData>
  <mergeCells count="135">
    <mergeCell ref="A59:U59"/>
    <mergeCell ref="A60:U60"/>
    <mergeCell ref="A4:A30"/>
    <mergeCell ref="A31:A41"/>
    <mergeCell ref="A43:A57"/>
    <mergeCell ref="B4:B17"/>
    <mergeCell ref="B18:B30"/>
    <mergeCell ref="B31:B34"/>
    <mergeCell ref="B35:B41"/>
    <mergeCell ref="B44:B47"/>
    <mergeCell ref="B48:B55"/>
    <mergeCell ref="C4:C14"/>
    <mergeCell ref="C15:C16"/>
    <mergeCell ref="C18:C29"/>
    <mergeCell ref="C32:C33"/>
    <mergeCell ref="C35:C41"/>
    <mergeCell ref="C44:C45"/>
    <mergeCell ref="C48:C55"/>
    <mergeCell ref="D4:D11"/>
    <mergeCell ref="D18:D22"/>
    <mergeCell ref="D23:D29"/>
    <mergeCell ref="D35:D41"/>
    <mergeCell ref="D44:D45"/>
    <mergeCell ref="D48:D55"/>
    <mergeCell ref="B56:N56"/>
    <mergeCell ref="B57:G57"/>
    <mergeCell ref="H57:T57"/>
    <mergeCell ref="A58:B58"/>
    <mergeCell ref="C58:F58"/>
    <mergeCell ref="H58:J58"/>
    <mergeCell ref="K58:M58"/>
    <mergeCell ref="N58:P58"/>
    <mergeCell ref="Q58:R58"/>
    <mergeCell ref="T58:U58"/>
    <mergeCell ref="F53:G53"/>
    <mergeCell ref="J53:L53"/>
    <mergeCell ref="M53:N53"/>
    <mergeCell ref="F54:G54"/>
    <mergeCell ref="J54:L54"/>
    <mergeCell ref="M54:N54"/>
    <mergeCell ref="E55:G55"/>
    <mergeCell ref="J55:L55"/>
    <mergeCell ref="M55:N55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C47:G47"/>
    <mergeCell ref="J47:L47"/>
    <mergeCell ref="M47:N47"/>
    <mergeCell ref="F48:G48"/>
    <mergeCell ref="J48:L48"/>
    <mergeCell ref="M48:N48"/>
    <mergeCell ref="F49:G49"/>
    <mergeCell ref="J49:L49"/>
    <mergeCell ref="M49:N49"/>
    <mergeCell ref="O43:T43"/>
    <mergeCell ref="F44:G44"/>
    <mergeCell ref="J44:L44"/>
    <mergeCell ref="M44:N44"/>
    <mergeCell ref="F45:G45"/>
    <mergeCell ref="J45:L45"/>
    <mergeCell ref="M45:N45"/>
    <mergeCell ref="D46:E46"/>
    <mergeCell ref="F46:G46"/>
    <mergeCell ref="J46:L46"/>
    <mergeCell ref="M46:N46"/>
    <mergeCell ref="F37:G37"/>
    <mergeCell ref="F38:G38"/>
    <mergeCell ref="F39:G39"/>
    <mergeCell ref="F40:G40"/>
    <mergeCell ref="E41:G41"/>
    <mergeCell ref="A42:N42"/>
    <mergeCell ref="B43:D43"/>
    <mergeCell ref="F43:G43"/>
    <mergeCell ref="J43:L43"/>
    <mergeCell ref="M43:N43"/>
    <mergeCell ref="C30:H30"/>
    <mergeCell ref="F31:G31"/>
    <mergeCell ref="F32:G32"/>
    <mergeCell ref="M32:T32"/>
    <mergeCell ref="F33:G33"/>
    <mergeCell ref="M33:T33"/>
    <mergeCell ref="C34:H34"/>
    <mergeCell ref="F35:G35"/>
    <mergeCell ref="F36:G36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O14:R14"/>
    <mergeCell ref="D15:E15"/>
    <mergeCell ref="F15:G15"/>
    <mergeCell ref="D16:E16"/>
    <mergeCell ref="F16:G16"/>
    <mergeCell ref="C17:H17"/>
    <mergeCell ref="F18:G18"/>
    <mergeCell ref="F19:G19"/>
    <mergeCell ref="F20:G20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T8"/>
    <mergeCell ref="E2:E3"/>
    <mergeCell ref="H2:H3"/>
    <mergeCell ref="I2:I3"/>
    <mergeCell ref="U2:U3"/>
    <mergeCell ref="A2:B3"/>
    <mergeCell ref="C2:D3"/>
    <mergeCell ref="F2:G3"/>
  </mergeCells>
  <phoneticPr fontId="38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69"/>
  <sheetViews>
    <sheetView workbookViewId="0">
      <pane xSplit="2" ySplit="3" topLeftCell="C36" activePane="bottomRight" state="frozen"/>
      <selection pane="topRight"/>
      <selection pane="bottomLeft"/>
      <selection pane="bottomRight" activeCell="F55" sqref="F55:G55"/>
    </sheetView>
  </sheetViews>
  <sheetFormatPr defaultColWidth="9.77734375" defaultRowHeight="15.6" x14ac:dyDescent="0.25"/>
  <cols>
    <col min="1" max="1" width="4.109375" style="1" customWidth="1"/>
    <col min="2" max="2" width="5.33203125" style="1" customWidth="1"/>
    <col min="3" max="3" width="6.33203125" style="1" customWidth="1"/>
    <col min="4" max="5" width="4.109375" style="1" customWidth="1"/>
    <col min="6" max="6" width="9.77734375" style="1"/>
    <col min="7" max="7" width="10.6640625" style="1" customWidth="1"/>
    <col min="8" max="8" width="4.109375" style="1" customWidth="1"/>
    <col min="9" max="9" width="4.109375" style="3" customWidth="1"/>
    <col min="10" max="10" width="6.6640625" style="3" customWidth="1"/>
    <col min="11" max="11" width="4.33203125" style="1" customWidth="1"/>
    <col min="12" max="12" width="3.6640625" style="1" customWidth="1"/>
    <col min="13" max="13" width="5.6640625" style="1" customWidth="1"/>
    <col min="14" max="14" width="6.109375" style="1" customWidth="1"/>
    <col min="15" max="15" width="4.6640625" style="1" customWidth="1"/>
    <col min="16" max="16" width="5" style="1" customWidth="1"/>
    <col min="17" max="18" width="4.21875" style="1" customWidth="1"/>
    <col min="19" max="20" width="5" style="1" customWidth="1"/>
    <col min="21" max="21" width="4.21875" style="1" customWidth="1"/>
    <col min="22" max="22" width="6.88671875" style="1" customWidth="1"/>
    <col min="23" max="23" width="4.21875" style="1" customWidth="1"/>
    <col min="24" max="24" width="45.88671875" style="1" customWidth="1"/>
    <col min="25" max="25" width="4.6640625" style="1" customWidth="1"/>
    <col min="26" max="26" width="4.21875" style="1" customWidth="1"/>
    <col min="27" max="27" width="5" style="1" customWidth="1"/>
    <col min="28" max="28" width="14" style="1" customWidth="1"/>
    <col min="29" max="29" width="14.6640625" style="1" customWidth="1"/>
    <col min="30" max="30" width="12.33203125" style="1" customWidth="1"/>
    <col min="31" max="31" width="11.77734375" style="1" customWidth="1"/>
    <col min="32" max="16384" width="9.77734375" style="1"/>
  </cols>
  <sheetData>
    <row r="1" spans="1:24" ht="21" customHeight="1" x14ac:dyDescent="0.25">
      <c r="A1" s="109" t="s">
        <v>161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1:24" s="2" customFormat="1" ht="12" customHeight="1" x14ac:dyDescent="0.25">
      <c r="A2" s="111" t="s">
        <v>1</v>
      </c>
      <c r="B2" s="194"/>
      <c r="C2" s="111" t="s">
        <v>2</v>
      </c>
      <c r="D2" s="194"/>
      <c r="E2" s="111" t="s">
        <v>3</v>
      </c>
      <c r="F2" s="111" t="s">
        <v>4</v>
      </c>
      <c r="G2" s="112"/>
      <c r="H2" s="192" t="s">
        <v>5</v>
      </c>
      <c r="I2" s="111" t="s">
        <v>6</v>
      </c>
      <c r="J2" s="111" t="s">
        <v>7</v>
      </c>
      <c r="K2" s="112"/>
      <c r="L2" s="112"/>
      <c r="M2" s="111" t="s">
        <v>8</v>
      </c>
      <c r="N2" s="112"/>
      <c r="O2" s="111" t="s">
        <v>9</v>
      </c>
      <c r="P2" s="112"/>
      <c r="Q2" s="112"/>
      <c r="R2" s="112"/>
      <c r="S2" s="112"/>
      <c r="T2" s="112"/>
      <c r="U2" s="112"/>
      <c r="V2" s="111" t="s">
        <v>10</v>
      </c>
    </row>
    <row r="3" spans="1:24" s="2" customFormat="1" ht="12" customHeight="1" x14ac:dyDescent="0.25">
      <c r="A3" s="112"/>
      <c r="B3" s="194"/>
      <c r="C3" s="112"/>
      <c r="D3" s="194"/>
      <c r="E3" s="112"/>
      <c r="F3" s="112"/>
      <c r="G3" s="112"/>
      <c r="H3" s="193"/>
      <c r="I3" s="112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211">
        <v>5</v>
      </c>
      <c r="T3" s="212"/>
      <c r="U3" s="29">
        <v>6</v>
      </c>
      <c r="V3" s="112"/>
    </row>
    <row r="4" spans="1:24" ht="12" customHeight="1" x14ac:dyDescent="0.25">
      <c r="A4" s="182" t="s">
        <v>16</v>
      </c>
      <c r="B4" s="124" t="s">
        <v>17</v>
      </c>
      <c r="C4" s="126" t="s">
        <v>18</v>
      </c>
      <c r="D4" s="186" t="s">
        <v>19</v>
      </c>
      <c r="E4" s="7">
        <v>1</v>
      </c>
      <c r="F4" s="113" t="s">
        <v>20</v>
      </c>
      <c r="G4" s="114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7"/>
      <c r="U4" s="60"/>
      <c r="V4" s="7" t="s">
        <v>24</v>
      </c>
    </row>
    <row r="5" spans="1:24" ht="21" customHeight="1" x14ac:dyDescent="0.25">
      <c r="A5" s="182"/>
      <c r="B5" s="182"/>
      <c r="C5" s="126"/>
      <c r="D5" s="187"/>
      <c r="E5" s="7">
        <v>2</v>
      </c>
      <c r="F5" s="115" t="s">
        <v>25</v>
      </c>
      <c r="G5" s="116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26</v>
      </c>
      <c r="Q5" s="13"/>
      <c r="R5" s="13"/>
      <c r="S5" s="13"/>
      <c r="T5" s="13"/>
      <c r="U5" s="60"/>
      <c r="V5" s="7" t="s">
        <v>24</v>
      </c>
    </row>
    <row r="6" spans="1:24" ht="21" customHeight="1" x14ac:dyDescent="0.25">
      <c r="A6" s="182"/>
      <c r="B6" s="182"/>
      <c r="C6" s="126"/>
      <c r="D6" s="187"/>
      <c r="E6" s="7">
        <v>3</v>
      </c>
      <c r="F6" s="115" t="s">
        <v>27</v>
      </c>
      <c r="G6" s="117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28</v>
      </c>
      <c r="R6" s="13"/>
      <c r="S6" s="13"/>
      <c r="T6" s="13"/>
      <c r="U6" s="60"/>
      <c r="V6" s="7" t="s">
        <v>24</v>
      </c>
    </row>
    <row r="7" spans="1:24" ht="21" customHeight="1" x14ac:dyDescent="0.25">
      <c r="A7" s="182"/>
      <c r="B7" s="182"/>
      <c r="C7" s="126"/>
      <c r="D7" s="187"/>
      <c r="E7" s="7">
        <v>4</v>
      </c>
      <c r="F7" s="113" t="s">
        <v>29</v>
      </c>
      <c r="G7" s="117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13" t="s">
        <v>30</v>
      </c>
      <c r="S7" s="13"/>
      <c r="T7" s="13"/>
      <c r="U7" s="60"/>
      <c r="V7" s="7" t="s">
        <v>24</v>
      </c>
    </row>
    <row r="8" spans="1:24" ht="36" customHeight="1" x14ac:dyDescent="0.25">
      <c r="A8" s="182"/>
      <c r="B8" s="182"/>
      <c r="C8" s="126"/>
      <c r="D8" s="187"/>
      <c r="E8" s="7">
        <v>5</v>
      </c>
      <c r="F8" s="118" t="s">
        <v>31</v>
      </c>
      <c r="G8" s="119"/>
      <c r="H8" s="10" t="s">
        <v>32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33</v>
      </c>
      <c r="O8" s="213" t="s">
        <v>162</v>
      </c>
      <c r="P8" s="214"/>
      <c r="Q8" s="214"/>
      <c r="R8" s="214"/>
      <c r="S8" s="215"/>
      <c r="T8" s="61"/>
      <c r="U8" s="60"/>
      <c r="V8" s="7" t="s">
        <v>24</v>
      </c>
    </row>
    <row r="9" spans="1:24" x14ac:dyDescent="0.25">
      <c r="A9" s="182"/>
      <c r="B9" s="182"/>
      <c r="C9" s="126"/>
      <c r="D9" s="187"/>
      <c r="E9" s="7">
        <v>6</v>
      </c>
      <c r="F9" s="113" t="s">
        <v>35</v>
      </c>
      <c r="G9" s="114"/>
      <c r="H9" s="11" t="s">
        <v>32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36</v>
      </c>
      <c r="O9" s="7" t="s">
        <v>26</v>
      </c>
      <c r="P9" s="7" t="s">
        <v>37</v>
      </c>
      <c r="Q9" s="7" t="s">
        <v>37</v>
      </c>
      <c r="R9" s="7" t="s">
        <v>37</v>
      </c>
      <c r="S9" s="7"/>
      <c r="T9" s="7"/>
      <c r="U9" s="60"/>
      <c r="V9" s="6" t="s">
        <v>38</v>
      </c>
    </row>
    <row r="10" spans="1:24" x14ac:dyDescent="0.25">
      <c r="A10" s="182"/>
      <c r="B10" s="182"/>
      <c r="C10" s="126"/>
      <c r="D10" s="187"/>
      <c r="E10" s="12" t="s">
        <v>163</v>
      </c>
      <c r="F10" s="122" t="s">
        <v>164</v>
      </c>
      <c r="G10" s="123"/>
      <c r="H10" s="13" t="s">
        <v>21</v>
      </c>
      <c r="I10" s="14">
        <v>6</v>
      </c>
      <c r="J10" s="37">
        <v>96</v>
      </c>
      <c r="K10" s="7">
        <v>96</v>
      </c>
      <c r="L10" s="7"/>
      <c r="M10" s="7">
        <v>1</v>
      </c>
      <c r="N10" s="7">
        <v>2</v>
      </c>
      <c r="O10" s="7" t="s">
        <v>40</v>
      </c>
      <c r="P10" s="7" t="s">
        <v>165</v>
      </c>
      <c r="Q10" s="7"/>
      <c r="R10" s="7"/>
      <c r="S10" s="7"/>
      <c r="T10" s="7"/>
      <c r="U10" s="7"/>
      <c r="V10" s="8" t="s">
        <v>41</v>
      </c>
    </row>
    <row r="11" spans="1:24" ht="20.399999999999999" x14ac:dyDescent="0.25">
      <c r="A11" s="182"/>
      <c r="B11" s="182"/>
      <c r="C11" s="126"/>
      <c r="D11" s="188"/>
      <c r="E11" s="7">
        <v>8</v>
      </c>
      <c r="F11" s="216" t="s">
        <v>42</v>
      </c>
      <c r="G11" s="217"/>
      <c r="H11" s="13" t="s">
        <v>32</v>
      </c>
      <c r="I11" s="7">
        <v>3</v>
      </c>
      <c r="J11" s="37">
        <v>48</v>
      </c>
      <c r="K11" s="7">
        <v>24</v>
      </c>
      <c r="L11" s="7">
        <v>24</v>
      </c>
      <c r="M11" s="7"/>
      <c r="N11" s="24" t="s">
        <v>166</v>
      </c>
      <c r="O11" s="7"/>
      <c r="P11" s="7"/>
      <c r="Q11" s="24">
        <v>3</v>
      </c>
      <c r="R11" s="7"/>
      <c r="S11" s="7"/>
      <c r="T11" s="7"/>
      <c r="U11" s="7"/>
      <c r="V11" s="8" t="s">
        <v>43</v>
      </c>
      <c r="X11" s="62" t="s">
        <v>145</v>
      </c>
    </row>
    <row r="12" spans="1:24" x14ac:dyDescent="0.25">
      <c r="A12" s="182"/>
      <c r="B12" s="182"/>
      <c r="C12" s="126"/>
      <c r="D12" s="126">
        <v>9</v>
      </c>
      <c r="E12" s="126"/>
      <c r="F12" s="113" t="s">
        <v>44</v>
      </c>
      <c r="G12" s="114"/>
      <c r="H12" s="11" t="s">
        <v>32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45</v>
      </c>
      <c r="O12" s="7" t="s">
        <v>46</v>
      </c>
      <c r="P12" s="3"/>
      <c r="Q12" s="7"/>
      <c r="R12" s="7" t="s">
        <v>46</v>
      </c>
      <c r="S12" s="3"/>
      <c r="T12" s="3"/>
      <c r="U12" s="60"/>
      <c r="V12" s="7" t="s">
        <v>47</v>
      </c>
    </row>
    <row r="13" spans="1:24" ht="27" x14ac:dyDescent="0.25">
      <c r="A13" s="182"/>
      <c r="B13" s="182"/>
      <c r="C13" s="126"/>
      <c r="D13" s="126">
        <v>10</v>
      </c>
      <c r="E13" s="126"/>
      <c r="F13" s="113" t="s">
        <v>48</v>
      </c>
      <c r="G13" s="114"/>
      <c r="H13" s="11" t="s">
        <v>32</v>
      </c>
      <c r="I13" s="7">
        <v>2</v>
      </c>
      <c r="J13" s="37" t="s">
        <v>167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7"/>
      <c r="S13" s="7"/>
      <c r="T13" s="7"/>
      <c r="U13" s="60"/>
      <c r="V13" s="7" t="s">
        <v>47</v>
      </c>
    </row>
    <row r="14" spans="1:24" ht="25.05" customHeight="1" x14ac:dyDescent="0.25">
      <c r="A14" s="182"/>
      <c r="B14" s="182"/>
      <c r="C14" s="126"/>
      <c r="D14" s="126">
        <v>11</v>
      </c>
      <c r="E14" s="126"/>
      <c r="F14" s="218" t="s">
        <v>110</v>
      </c>
      <c r="G14" s="219"/>
      <c r="H14" s="11" t="s">
        <v>32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26" t="s">
        <v>134</v>
      </c>
      <c r="P14" s="126"/>
      <c r="Q14" s="126"/>
      <c r="R14" s="126"/>
      <c r="S14" s="126"/>
      <c r="T14" s="7"/>
      <c r="U14" s="60"/>
      <c r="V14" s="7" t="s">
        <v>47</v>
      </c>
      <c r="X14" s="63" t="s">
        <v>146</v>
      </c>
    </row>
    <row r="15" spans="1:24" ht="27" x14ac:dyDescent="0.25">
      <c r="A15" s="182"/>
      <c r="B15" s="182"/>
      <c r="C15" s="189" t="s">
        <v>50</v>
      </c>
      <c r="D15" s="113">
        <v>12</v>
      </c>
      <c r="E15" s="117"/>
      <c r="F15" s="220" t="s">
        <v>51</v>
      </c>
      <c r="G15" s="221"/>
      <c r="H15" s="10" t="s">
        <v>32</v>
      </c>
      <c r="I15" s="7">
        <v>2</v>
      </c>
      <c r="J15" s="35" t="s">
        <v>168</v>
      </c>
      <c r="K15" s="7">
        <v>24</v>
      </c>
      <c r="L15" s="7">
        <v>12</v>
      </c>
      <c r="M15" s="7"/>
      <c r="N15" s="24" t="s">
        <v>166</v>
      </c>
      <c r="O15" s="40"/>
      <c r="P15" s="38">
        <v>2</v>
      </c>
      <c r="Q15" s="7"/>
      <c r="R15" s="7"/>
      <c r="S15" s="7"/>
      <c r="T15" s="7"/>
      <c r="U15" s="60"/>
      <c r="V15" s="7" t="s">
        <v>47</v>
      </c>
      <c r="X15" s="64" t="s">
        <v>147</v>
      </c>
    </row>
    <row r="16" spans="1:24" x14ac:dyDescent="0.25">
      <c r="A16" s="182"/>
      <c r="B16" s="182"/>
      <c r="C16" s="190"/>
      <c r="D16" s="113">
        <v>13</v>
      </c>
      <c r="E16" s="117"/>
      <c r="F16" s="220" t="s">
        <v>53</v>
      </c>
      <c r="G16" s="222"/>
      <c r="H16" s="11" t="s">
        <v>32</v>
      </c>
      <c r="I16" s="7">
        <v>2</v>
      </c>
      <c r="J16" s="35">
        <v>32</v>
      </c>
      <c r="K16" s="7">
        <v>26</v>
      </c>
      <c r="L16" s="7">
        <v>6</v>
      </c>
      <c r="M16" s="7"/>
      <c r="N16" s="24" t="s">
        <v>166</v>
      </c>
      <c r="O16" s="13" t="s">
        <v>54</v>
      </c>
      <c r="P16" s="13"/>
      <c r="Q16" s="7"/>
      <c r="R16" s="7"/>
      <c r="S16" s="7"/>
      <c r="T16" s="7"/>
      <c r="U16" s="60"/>
      <c r="V16" s="7" t="s">
        <v>47</v>
      </c>
      <c r="X16" s="64" t="s">
        <v>148</v>
      </c>
    </row>
    <row r="17" spans="1:32" x14ac:dyDescent="0.25">
      <c r="A17" s="182"/>
      <c r="B17" s="182"/>
      <c r="C17" s="127" t="s">
        <v>55</v>
      </c>
      <c r="D17" s="128"/>
      <c r="E17" s="128"/>
      <c r="F17" s="128"/>
      <c r="G17" s="128"/>
      <c r="H17" s="129"/>
      <c r="I17" s="41">
        <f>SUM(I4:I16)</f>
        <v>33.5</v>
      </c>
      <c r="J17" s="41">
        <f>SUM(J4:J16)+32+36</f>
        <v>586</v>
      </c>
      <c r="K17" s="41">
        <f>SUM(K4:K16)</f>
        <v>416</v>
      </c>
      <c r="L17" s="41">
        <f>SUM(L4:L16)</f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2+2+3</f>
        <v>7</v>
      </c>
      <c r="R17" s="42">
        <f>4+2+2</f>
        <v>8</v>
      </c>
      <c r="S17" s="42"/>
      <c r="T17" s="42"/>
      <c r="U17" s="65"/>
      <c r="V17" s="28"/>
      <c r="AB17" s="86"/>
      <c r="AD17" s="86"/>
      <c r="AE17" s="86"/>
      <c r="AF17" s="86"/>
    </row>
    <row r="18" spans="1:32" ht="12" customHeight="1" x14ac:dyDescent="0.25">
      <c r="A18" s="182"/>
      <c r="B18" s="186" t="s">
        <v>57</v>
      </c>
      <c r="C18" s="186" t="s">
        <v>169</v>
      </c>
      <c r="D18" s="191" t="s">
        <v>59</v>
      </c>
      <c r="E18" s="7">
        <v>1</v>
      </c>
      <c r="F18" s="131" t="s">
        <v>170</v>
      </c>
      <c r="G18" s="131"/>
      <c r="H18" s="15" t="s">
        <v>32</v>
      </c>
      <c r="I18" s="18">
        <v>4</v>
      </c>
      <c r="J18" s="18">
        <v>64</v>
      </c>
      <c r="K18" s="18">
        <f t="shared" ref="K18:K29" si="0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66"/>
      <c r="S18" s="7"/>
      <c r="T18" s="7"/>
      <c r="U18" s="60"/>
      <c r="V18" s="7"/>
      <c r="X18" s="67" t="s">
        <v>149</v>
      </c>
      <c r="AB18" s="86"/>
      <c r="AD18" s="86"/>
      <c r="AE18" s="87"/>
      <c r="AF18" s="86"/>
    </row>
    <row r="19" spans="1:32" ht="12" customHeight="1" x14ac:dyDescent="0.25">
      <c r="A19" s="182"/>
      <c r="B19" s="187"/>
      <c r="C19" s="187"/>
      <c r="D19" s="207"/>
      <c r="E19" s="7">
        <v>2</v>
      </c>
      <c r="F19" s="131" t="s">
        <v>61</v>
      </c>
      <c r="G19" s="131"/>
      <c r="H19" s="15" t="s">
        <v>32</v>
      </c>
      <c r="I19" s="18">
        <v>3</v>
      </c>
      <c r="J19" s="18">
        <f>O19*12+P19*15+Q19*17+R19*18+T19*6</f>
        <v>48</v>
      </c>
      <c r="K19" s="18">
        <f t="shared" si="0"/>
        <v>42</v>
      </c>
      <c r="L19" s="15">
        <v>6</v>
      </c>
      <c r="M19" s="18">
        <v>1</v>
      </c>
      <c r="N19" s="18"/>
      <c r="O19" s="43">
        <v>4</v>
      </c>
      <c r="P19" s="18"/>
      <c r="Q19" s="18"/>
      <c r="R19" s="43"/>
      <c r="S19" s="7"/>
      <c r="T19" s="7"/>
      <c r="U19" s="60"/>
      <c r="V19" s="7"/>
      <c r="X19" s="67" t="s">
        <v>150</v>
      </c>
      <c r="AB19" s="86"/>
      <c r="AD19" s="86"/>
      <c r="AE19" s="87"/>
      <c r="AF19" s="86"/>
    </row>
    <row r="20" spans="1:32" ht="12" customHeight="1" x14ac:dyDescent="0.25">
      <c r="A20" s="182"/>
      <c r="B20" s="187"/>
      <c r="C20" s="187"/>
      <c r="D20" s="207"/>
      <c r="E20" s="7">
        <v>3</v>
      </c>
      <c r="F20" s="131" t="s">
        <v>171</v>
      </c>
      <c r="G20" s="131"/>
      <c r="H20" s="15" t="s">
        <v>32</v>
      </c>
      <c r="I20" s="44">
        <v>4.5</v>
      </c>
      <c r="J20" s="18">
        <v>72</v>
      </c>
      <c r="K20" s="18">
        <f t="shared" si="0"/>
        <v>54</v>
      </c>
      <c r="L20" s="15">
        <v>18</v>
      </c>
      <c r="M20" s="18">
        <v>2</v>
      </c>
      <c r="N20" s="18"/>
      <c r="O20" s="43"/>
      <c r="P20" s="18">
        <v>5</v>
      </c>
      <c r="Q20" s="18"/>
      <c r="R20" s="43"/>
      <c r="S20" s="7"/>
      <c r="T20" s="7"/>
      <c r="U20" s="60"/>
      <c r="V20" s="7"/>
      <c r="X20" s="67" t="s">
        <v>151</v>
      </c>
      <c r="AB20" s="86"/>
      <c r="AD20" s="86"/>
      <c r="AE20" s="87"/>
      <c r="AF20" s="86"/>
    </row>
    <row r="21" spans="1:32" ht="12" customHeight="1" x14ac:dyDescent="0.25">
      <c r="A21" s="182"/>
      <c r="B21" s="187"/>
      <c r="C21" s="187"/>
      <c r="D21" s="207"/>
      <c r="E21" s="7">
        <v>4</v>
      </c>
      <c r="F21" s="134" t="s">
        <v>172</v>
      </c>
      <c r="G21" s="134"/>
      <c r="H21" s="15" t="s">
        <v>32</v>
      </c>
      <c r="I21" s="44">
        <v>4.5</v>
      </c>
      <c r="J21" s="18">
        <v>72</v>
      </c>
      <c r="K21" s="18">
        <f t="shared" si="0"/>
        <v>32</v>
      </c>
      <c r="L21" s="15">
        <v>40</v>
      </c>
      <c r="M21" s="18">
        <v>2</v>
      </c>
      <c r="N21" s="18"/>
      <c r="O21" s="43"/>
      <c r="P21" s="18">
        <v>5</v>
      </c>
      <c r="Q21" s="18"/>
      <c r="R21" s="43"/>
      <c r="S21" s="7"/>
      <c r="T21" s="7"/>
      <c r="U21" s="60"/>
      <c r="V21" s="7"/>
      <c r="X21" s="67" t="s">
        <v>152</v>
      </c>
      <c r="AB21" s="86"/>
      <c r="AD21" s="86"/>
      <c r="AE21" s="87"/>
      <c r="AF21" s="86"/>
    </row>
    <row r="22" spans="1:32" ht="12" customHeight="1" x14ac:dyDescent="0.25">
      <c r="A22" s="182"/>
      <c r="B22" s="187"/>
      <c r="C22" s="187"/>
      <c r="D22" s="207"/>
      <c r="E22" s="7">
        <v>5</v>
      </c>
      <c r="F22" s="134" t="s">
        <v>173</v>
      </c>
      <c r="G22" s="134"/>
      <c r="H22" s="15" t="s">
        <v>32</v>
      </c>
      <c r="I22" s="45">
        <v>4.5</v>
      </c>
      <c r="J22" s="18">
        <v>72</v>
      </c>
      <c r="K22" s="18">
        <f t="shared" si="0"/>
        <v>44</v>
      </c>
      <c r="L22" s="15">
        <v>28</v>
      </c>
      <c r="M22" s="18">
        <v>2</v>
      </c>
      <c r="N22" s="18"/>
      <c r="O22" s="43"/>
      <c r="P22" s="18">
        <v>5</v>
      </c>
      <c r="Q22" s="18"/>
      <c r="R22" s="43"/>
      <c r="S22" s="7"/>
      <c r="T22" s="7"/>
      <c r="U22" s="60"/>
      <c r="V22" s="7"/>
      <c r="AB22" s="86"/>
      <c r="AD22" s="86"/>
      <c r="AE22" s="87"/>
      <c r="AF22" s="86"/>
    </row>
    <row r="23" spans="1:32" ht="12" customHeight="1" x14ac:dyDescent="0.25">
      <c r="A23" s="182"/>
      <c r="B23" s="187"/>
      <c r="C23" s="187"/>
      <c r="D23" s="207" t="s">
        <v>65</v>
      </c>
      <c r="E23" s="7">
        <v>6</v>
      </c>
      <c r="F23" s="134" t="s">
        <v>174</v>
      </c>
      <c r="G23" s="134"/>
      <c r="H23" s="15" t="s">
        <v>32</v>
      </c>
      <c r="I23" s="18">
        <v>4</v>
      </c>
      <c r="J23" s="18">
        <v>64</v>
      </c>
      <c r="K23" s="18">
        <f t="shared" si="0"/>
        <v>42</v>
      </c>
      <c r="L23" s="15">
        <v>22</v>
      </c>
      <c r="M23" s="18">
        <v>3</v>
      </c>
      <c r="N23" s="18"/>
      <c r="O23" s="43"/>
      <c r="P23" s="43"/>
      <c r="Q23" s="43">
        <v>4</v>
      </c>
      <c r="R23" s="43"/>
      <c r="S23" s="7"/>
      <c r="T23" s="7"/>
      <c r="U23" s="60"/>
      <c r="V23" s="7"/>
      <c r="AB23" s="86"/>
      <c r="AD23" s="86"/>
      <c r="AE23" s="87"/>
      <c r="AF23" s="86"/>
    </row>
    <row r="24" spans="1:32" ht="12" customHeight="1" x14ac:dyDescent="0.25">
      <c r="A24" s="182"/>
      <c r="B24" s="187"/>
      <c r="C24" s="187"/>
      <c r="D24" s="207"/>
      <c r="E24" s="7">
        <v>7</v>
      </c>
      <c r="F24" s="130" t="s">
        <v>175</v>
      </c>
      <c r="G24" s="131"/>
      <c r="H24" s="15" t="s">
        <v>32</v>
      </c>
      <c r="I24" s="18">
        <v>4</v>
      </c>
      <c r="J24" s="18">
        <v>64</v>
      </c>
      <c r="K24" s="18">
        <f t="shared" si="0"/>
        <v>42</v>
      </c>
      <c r="L24" s="15">
        <v>22</v>
      </c>
      <c r="M24" s="18">
        <v>3</v>
      </c>
      <c r="N24" s="18"/>
      <c r="O24" s="43"/>
      <c r="P24" s="43"/>
      <c r="Q24" s="43">
        <v>4</v>
      </c>
      <c r="R24" s="43"/>
      <c r="S24" s="7"/>
      <c r="T24" s="7"/>
      <c r="U24" s="60"/>
      <c r="V24" s="7"/>
      <c r="AB24" s="86"/>
      <c r="AD24" s="86"/>
      <c r="AE24" s="87"/>
      <c r="AF24" s="86"/>
    </row>
    <row r="25" spans="1:32" ht="12" customHeight="1" x14ac:dyDescent="0.25">
      <c r="A25" s="182"/>
      <c r="B25" s="187"/>
      <c r="C25" s="187"/>
      <c r="D25" s="207"/>
      <c r="E25" s="7">
        <v>8</v>
      </c>
      <c r="F25" s="134" t="s">
        <v>176</v>
      </c>
      <c r="G25" s="134"/>
      <c r="H25" s="15" t="s">
        <v>32</v>
      </c>
      <c r="I25" s="18">
        <v>2.5</v>
      </c>
      <c r="J25" s="18">
        <v>40</v>
      </c>
      <c r="K25" s="18">
        <f t="shared" si="0"/>
        <v>30</v>
      </c>
      <c r="L25" s="15">
        <v>10</v>
      </c>
      <c r="M25" s="18">
        <v>3</v>
      </c>
      <c r="N25" s="18"/>
      <c r="O25" s="43"/>
      <c r="P25" s="43"/>
      <c r="Q25" s="108" t="s">
        <v>177</v>
      </c>
      <c r="R25" s="68"/>
      <c r="S25" s="7"/>
      <c r="T25" s="7"/>
      <c r="U25" s="60"/>
      <c r="V25" s="7"/>
      <c r="AB25" s="86"/>
      <c r="AD25" s="86"/>
      <c r="AE25" s="87"/>
      <c r="AF25" s="86"/>
    </row>
    <row r="26" spans="1:32" ht="12" customHeight="1" x14ac:dyDescent="0.25">
      <c r="A26" s="182"/>
      <c r="B26" s="187"/>
      <c r="C26" s="187"/>
      <c r="D26" s="207"/>
      <c r="E26" s="7">
        <v>9</v>
      </c>
      <c r="F26" s="134" t="s">
        <v>178</v>
      </c>
      <c r="G26" s="134"/>
      <c r="H26" s="15" t="s">
        <v>32</v>
      </c>
      <c r="I26" s="18">
        <v>3.5</v>
      </c>
      <c r="J26" s="18">
        <v>56</v>
      </c>
      <c r="K26" s="18">
        <f t="shared" si="0"/>
        <v>36</v>
      </c>
      <c r="L26" s="15">
        <v>20</v>
      </c>
      <c r="M26" s="18">
        <v>3</v>
      </c>
      <c r="N26" s="18"/>
      <c r="O26" s="43"/>
      <c r="P26" s="43"/>
      <c r="Q26" s="108" t="s">
        <v>179</v>
      </c>
      <c r="R26" s="68"/>
      <c r="S26" s="7"/>
      <c r="T26" s="7"/>
      <c r="U26" s="60"/>
      <c r="V26" s="7"/>
      <c r="X26" s="69" t="s">
        <v>153</v>
      </c>
      <c r="AB26" s="86"/>
      <c r="AD26" s="86"/>
      <c r="AE26" s="86"/>
      <c r="AF26" s="86"/>
    </row>
    <row r="27" spans="1:32" ht="12" customHeight="1" x14ac:dyDescent="0.25">
      <c r="A27" s="182"/>
      <c r="B27" s="187"/>
      <c r="C27" s="187"/>
      <c r="D27" s="207"/>
      <c r="E27" s="7">
        <v>10</v>
      </c>
      <c r="F27" s="134" t="s">
        <v>180</v>
      </c>
      <c r="G27" s="134"/>
      <c r="H27" s="15" t="s">
        <v>32</v>
      </c>
      <c r="I27" s="18">
        <v>4</v>
      </c>
      <c r="J27" s="18">
        <v>64</v>
      </c>
      <c r="K27" s="18">
        <f t="shared" si="0"/>
        <v>48</v>
      </c>
      <c r="L27" s="46">
        <v>16</v>
      </c>
      <c r="M27" s="18">
        <v>4</v>
      </c>
      <c r="N27" s="18"/>
      <c r="O27" s="43"/>
      <c r="P27" s="43"/>
      <c r="Q27" s="70"/>
      <c r="R27" s="18" t="s">
        <v>181</v>
      </c>
      <c r="S27" s="7"/>
      <c r="T27" s="7"/>
      <c r="U27" s="60"/>
      <c r="V27" s="7"/>
      <c r="X27" s="63" t="s">
        <v>154</v>
      </c>
    </row>
    <row r="28" spans="1:32" ht="12" customHeight="1" x14ac:dyDescent="0.25">
      <c r="A28" s="182"/>
      <c r="B28" s="187"/>
      <c r="C28" s="187"/>
      <c r="D28" s="207"/>
      <c r="E28" s="7">
        <v>11</v>
      </c>
      <c r="F28" s="134" t="s">
        <v>182</v>
      </c>
      <c r="G28" s="134"/>
      <c r="H28" s="15" t="s">
        <v>32</v>
      </c>
      <c r="I28" s="18">
        <v>4.5</v>
      </c>
      <c r="J28" s="18">
        <f>O28*12+P28*15+Q28*17+R28*18+T28*6</f>
        <v>72</v>
      </c>
      <c r="K28" s="18">
        <f t="shared" si="0"/>
        <v>36</v>
      </c>
      <c r="L28" s="15">
        <v>36</v>
      </c>
      <c r="M28" s="18">
        <v>4</v>
      </c>
      <c r="N28" s="18"/>
      <c r="O28" s="43"/>
      <c r="P28" s="43"/>
      <c r="Q28" s="70"/>
      <c r="R28" s="43">
        <v>4</v>
      </c>
      <c r="S28" s="40"/>
      <c r="T28" s="40"/>
      <c r="U28" s="60"/>
      <c r="V28" s="7"/>
      <c r="W28" s="71" t="s">
        <v>155</v>
      </c>
      <c r="X28" s="71"/>
    </row>
    <row r="29" spans="1:32" x14ac:dyDescent="0.25">
      <c r="A29" s="182"/>
      <c r="B29" s="187"/>
      <c r="C29" s="187"/>
      <c r="D29" s="207"/>
      <c r="E29" s="7">
        <v>12</v>
      </c>
      <c r="F29" s="131" t="s">
        <v>183</v>
      </c>
      <c r="G29" s="131"/>
      <c r="H29" s="15" t="s">
        <v>32</v>
      </c>
      <c r="I29" s="18">
        <v>3.5</v>
      </c>
      <c r="J29" s="18">
        <v>56</v>
      </c>
      <c r="K29" s="18">
        <f t="shared" si="0"/>
        <v>44</v>
      </c>
      <c r="L29" s="15">
        <v>12</v>
      </c>
      <c r="M29" s="18">
        <v>4</v>
      </c>
      <c r="N29" s="18"/>
      <c r="O29" s="43"/>
      <c r="P29" s="43"/>
      <c r="Q29" s="43"/>
      <c r="R29" s="45" t="s">
        <v>73</v>
      </c>
      <c r="S29" s="7"/>
      <c r="T29" s="7"/>
      <c r="U29" s="60"/>
      <c r="V29" s="7"/>
      <c r="W29" s="72" t="s">
        <v>156</v>
      </c>
      <c r="X29" s="72"/>
    </row>
    <row r="30" spans="1:32" ht="12" customHeight="1" x14ac:dyDescent="0.25">
      <c r="A30" s="182"/>
      <c r="B30" s="188"/>
      <c r="C30" s="127" t="s">
        <v>55</v>
      </c>
      <c r="D30" s="128"/>
      <c r="E30" s="128"/>
      <c r="F30" s="128"/>
      <c r="G30" s="128"/>
      <c r="H30" s="129"/>
      <c r="I30" s="17">
        <f>SUM(I18:I29)</f>
        <v>46.5</v>
      </c>
      <c r="J30" s="47">
        <f>SUM(J18:J29)</f>
        <v>744</v>
      </c>
      <c r="K30" s="47">
        <f>SUM(K18:K29)</f>
        <v>488</v>
      </c>
      <c r="L30" s="47">
        <f>SUM(L18:L29)</f>
        <v>256</v>
      </c>
      <c r="M30" s="47"/>
      <c r="N30" s="47"/>
      <c r="O30" s="47">
        <f>SUM(O18:O29)</f>
        <v>9</v>
      </c>
      <c r="P30" s="47">
        <f>SUM(P18:P29)</f>
        <v>15</v>
      </c>
      <c r="Q30" s="47">
        <f>SUM(Q18:Q29)+6</f>
        <v>14</v>
      </c>
      <c r="R30" s="47">
        <f>SUM(R18:R29)+4+4</f>
        <v>12</v>
      </c>
      <c r="S30" s="47"/>
      <c r="T30" s="47"/>
      <c r="U30" s="73"/>
      <c r="V30" s="74"/>
    </row>
    <row r="31" spans="1:32" ht="12" customHeight="1" x14ac:dyDescent="0.25">
      <c r="A31" s="182"/>
      <c r="B31" s="126"/>
      <c r="C31" s="126"/>
      <c r="D31" s="126"/>
      <c r="E31" s="7" t="s">
        <v>184</v>
      </c>
      <c r="F31" s="139" t="s">
        <v>185</v>
      </c>
      <c r="G31" s="140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40</v>
      </c>
      <c r="P31" s="28"/>
      <c r="Q31" s="28"/>
      <c r="R31" s="28"/>
      <c r="S31" s="7"/>
      <c r="T31" s="7"/>
      <c r="U31" s="7"/>
      <c r="V31" s="8" t="s">
        <v>41</v>
      </c>
      <c r="X31" s="69" t="s">
        <v>186</v>
      </c>
    </row>
    <row r="32" spans="1:32" ht="12" customHeight="1" x14ac:dyDescent="0.25">
      <c r="A32" s="182"/>
      <c r="B32" s="126"/>
      <c r="C32" s="126"/>
      <c r="D32" s="126"/>
      <c r="E32" s="7">
        <v>2</v>
      </c>
      <c r="F32" s="173" t="s">
        <v>187</v>
      </c>
      <c r="G32" s="173"/>
      <c r="H32" s="16" t="s">
        <v>21</v>
      </c>
      <c r="I32" s="28">
        <v>3</v>
      </c>
      <c r="J32" s="37">
        <v>48</v>
      </c>
      <c r="K32" s="7">
        <v>48</v>
      </c>
      <c r="L32" s="7"/>
      <c r="M32" s="7"/>
      <c r="N32" s="24" t="s">
        <v>188</v>
      </c>
      <c r="O32" s="7"/>
      <c r="P32" s="24">
        <v>3</v>
      </c>
      <c r="Q32" s="28"/>
      <c r="R32" s="28"/>
      <c r="S32" s="7"/>
      <c r="T32" s="7"/>
      <c r="U32" s="7"/>
      <c r="V32" s="8" t="s">
        <v>41</v>
      </c>
      <c r="X32" s="75" t="s">
        <v>189</v>
      </c>
    </row>
    <row r="33" spans="1:31" ht="28.8" x14ac:dyDescent="0.25">
      <c r="A33" s="182"/>
      <c r="B33" s="175"/>
      <c r="C33" s="124" t="s">
        <v>77</v>
      </c>
      <c r="D33" s="6" t="s">
        <v>190</v>
      </c>
      <c r="E33" s="7">
        <v>3</v>
      </c>
      <c r="F33" s="126" t="s">
        <v>79</v>
      </c>
      <c r="G33" s="126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41" t="s">
        <v>80</v>
      </c>
      <c r="N33" s="141"/>
      <c r="O33" s="141"/>
      <c r="P33" s="141"/>
      <c r="Q33" s="141"/>
      <c r="R33" s="141"/>
      <c r="S33" s="141"/>
      <c r="T33" s="141"/>
      <c r="U33" s="141"/>
      <c r="V33" s="7" t="s">
        <v>81</v>
      </c>
    </row>
    <row r="34" spans="1:31" ht="36" customHeight="1" x14ac:dyDescent="0.25">
      <c r="A34" s="182"/>
      <c r="B34" s="175"/>
      <c r="C34" s="124"/>
      <c r="D34" s="6" t="s">
        <v>191</v>
      </c>
      <c r="E34" s="7">
        <v>4</v>
      </c>
      <c r="F34" s="126" t="s">
        <v>83</v>
      </c>
      <c r="G34" s="126"/>
      <c r="H34" s="7" t="s">
        <v>21</v>
      </c>
      <c r="I34" s="7">
        <v>2</v>
      </c>
      <c r="J34" s="48">
        <v>32</v>
      </c>
      <c r="K34" s="23">
        <v>32</v>
      </c>
      <c r="L34" s="13">
        <v>0</v>
      </c>
      <c r="M34" s="141" t="s">
        <v>84</v>
      </c>
      <c r="N34" s="141"/>
      <c r="O34" s="141"/>
      <c r="P34" s="141"/>
      <c r="Q34" s="141"/>
      <c r="R34" s="141"/>
      <c r="S34" s="141"/>
      <c r="T34" s="141"/>
      <c r="U34" s="141"/>
      <c r="V34" s="7" t="s">
        <v>81</v>
      </c>
    </row>
    <row r="35" spans="1:31" x14ac:dyDescent="0.25">
      <c r="A35" s="182"/>
      <c r="B35" s="175"/>
      <c r="C35" s="142" t="s">
        <v>55</v>
      </c>
      <c r="D35" s="142"/>
      <c r="E35" s="142"/>
      <c r="F35" s="142"/>
      <c r="G35" s="142"/>
      <c r="H35" s="142"/>
      <c r="I35" s="49">
        <f>SUM(I31:I34)</f>
        <v>10</v>
      </c>
      <c r="J35" s="49">
        <f>SUM(J31:J34)</f>
        <v>160</v>
      </c>
      <c r="K35" s="49">
        <f>SUM(K31:K34)</f>
        <v>160</v>
      </c>
      <c r="L35" s="49">
        <f>SUM(L31:L34)</f>
        <v>0</v>
      </c>
      <c r="M35" s="17"/>
      <c r="N35" s="17"/>
      <c r="O35" s="17">
        <f>4</f>
        <v>4</v>
      </c>
      <c r="P35" s="17">
        <f>SUM(P31:P32)</f>
        <v>3</v>
      </c>
      <c r="Q35" s="17">
        <f>SUM(Q31:Q32)</f>
        <v>0</v>
      </c>
      <c r="R35" s="17">
        <f>SUM(R31:R32)</f>
        <v>0</v>
      </c>
      <c r="S35" s="17"/>
      <c r="T35" s="17"/>
      <c r="U35" s="76"/>
      <c r="V35" s="77"/>
    </row>
    <row r="36" spans="1:31" ht="12" customHeight="1" x14ac:dyDescent="0.25">
      <c r="A36" s="182"/>
      <c r="B36" s="126" t="s">
        <v>85</v>
      </c>
      <c r="C36" s="126" t="s">
        <v>58</v>
      </c>
      <c r="D36" s="124" t="s">
        <v>192</v>
      </c>
      <c r="E36" s="7">
        <v>5</v>
      </c>
      <c r="F36" s="203" t="s">
        <v>136</v>
      </c>
      <c r="G36" s="204"/>
      <c r="H36" s="18" t="s">
        <v>32</v>
      </c>
      <c r="I36" s="50">
        <v>2</v>
      </c>
      <c r="J36" s="18">
        <v>32</v>
      </c>
      <c r="K36" s="50">
        <f t="shared" ref="K36:K39" si="1">J36-L36</f>
        <v>24</v>
      </c>
      <c r="L36" s="15">
        <v>8</v>
      </c>
      <c r="M36" s="51"/>
      <c r="N36" s="52">
        <v>3</v>
      </c>
      <c r="O36" s="51"/>
      <c r="P36" s="51"/>
      <c r="Q36" s="18">
        <v>2</v>
      </c>
      <c r="R36" s="51"/>
      <c r="S36" s="165" t="s">
        <v>193</v>
      </c>
      <c r="T36" s="18"/>
      <c r="U36" s="60"/>
      <c r="V36" s="7"/>
      <c r="AB36" s="86"/>
      <c r="AC36" s="87"/>
      <c r="AE36" s="87"/>
    </row>
    <row r="37" spans="1:31" ht="21" customHeight="1" x14ac:dyDescent="0.25">
      <c r="A37" s="182"/>
      <c r="B37" s="126"/>
      <c r="C37" s="126"/>
      <c r="D37" s="124"/>
      <c r="E37" s="7">
        <v>6</v>
      </c>
      <c r="F37" s="203" t="s">
        <v>194</v>
      </c>
      <c r="G37" s="204"/>
      <c r="H37" s="18" t="s">
        <v>32</v>
      </c>
      <c r="I37" s="50">
        <v>2</v>
      </c>
      <c r="J37" s="18">
        <v>32</v>
      </c>
      <c r="K37" s="50">
        <f t="shared" si="1"/>
        <v>26</v>
      </c>
      <c r="L37" s="15">
        <v>6</v>
      </c>
      <c r="M37" s="51"/>
      <c r="N37" s="51">
        <v>3</v>
      </c>
      <c r="O37" s="51"/>
      <c r="P37" s="51"/>
      <c r="Q37" s="51">
        <v>2</v>
      </c>
      <c r="R37" s="51"/>
      <c r="S37" s="165"/>
      <c r="T37" s="18"/>
      <c r="U37" s="60"/>
      <c r="V37" s="7"/>
      <c r="AB37" s="86"/>
      <c r="AC37" s="87"/>
      <c r="AE37" s="87"/>
    </row>
    <row r="38" spans="1:31" ht="12" customHeight="1" x14ac:dyDescent="0.25">
      <c r="A38" s="182"/>
      <c r="B38" s="126"/>
      <c r="C38" s="126"/>
      <c r="D38" s="124"/>
      <c r="E38" s="7">
        <v>7</v>
      </c>
      <c r="F38" s="223" t="s">
        <v>195</v>
      </c>
      <c r="G38" s="223"/>
      <c r="H38" s="18" t="s">
        <v>32</v>
      </c>
      <c r="I38" s="50">
        <v>2</v>
      </c>
      <c r="J38" s="18">
        <v>32</v>
      </c>
      <c r="K38" s="50">
        <v>16</v>
      </c>
      <c r="L38" s="15">
        <v>16</v>
      </c>
      <c r="M38" s="51"/>
      <c r="N38" s="52">
        <v>4</v>
      </c>
      <c r="O38" s="51"/>
      <c r="P38" s="18"/>
      <c r="Q38" s="51"/>
      <c r="R38" s="78" t="s">
        <v>138</v>
      </c>
      <c r="S38" s="165"/>
      <c r="T38" s="18"/>
      <c r="U38" s="60"/>
      <c r="V38" s="7"/>
      <c r="AB38" s="86"/>
      <c r="AC38" s="87"/>
      <c r="AE38" s="87"/>
    </row>
    <row r="39" spans="1:31" ht="22.05" customHeight="1" x14ac:dyDescent="0.25">
      <c r="A39" s="182"/>
      <c r="B39" s="126"/>
      <c r="C39" s="126"/>
      <c r="D39" s="124"/>
      <c r="E39" s="7">
        <v>8</v>
      </c>
      <c r="F39" s="203" t="s">
        <v>196</v>
      </c>
      <c r="G39" s="204"/>
      <c r="H39" s="18" t="s">
        <v>32</v>
      </c>
      <c r="I39" s="50">
        <v>2</v>
      </c>
      <c r="J39" s="18">
        <v>32</v>
      </c>
      <c r="K39" s="50">
        <f t="shared" si="1"/>
        <v>24</v>
      </c>
      <c r="L39" s="15">
        <v>8</v>
      </c>
      <c r="M39" s="51"/>
      <c r="N39" s="52">
        <v>5</v>
      </c>
      <c r="O39" s="51"/>
      <c r="P39" s="51"/>
      <c r="Q39" s="18"/>
      <c r="R39" s="78"/>
      <c r="S39" s="165"/>
      <c r="T39" s="79">
        <v>6</v>
      </c>
      <c r="U39" s="60"/>
      <c r="V39" s="7"/>
      <c r="AB39" s="86"/>
      <c r="AC39" s="87"/>
      <c r="AE39" s="87"/>
    </row>
    <row r="40" spans="1:31" ht="12" customHeight="1" x14ac:dyDescent="0.25">
      <c r="A40" s="182"/>
      <c r="B40" s="126"/>
      <c r="C40" s="126"/>
      <c r="D40" s="124"/>
      <c r="E40" s="7">
        <v>9</v>
      </c>
      <c r="F40" s="134" t="s">
        <v>197</v>
      </c>
      <c r="G40" s="134"/>
      <c r="H40" s="18" t="s">
        <v>32</v>
      </c>
      <c r="I40" s="50">
        <v>1.5</v>
      </c>
      <c r="J40" s="18">
        <v>24</v>
      </c>
      <c r="K40" s="50">
        <v>20</v>
      </c>
      <c r="L40" s="15">
        <v>4</v>
      </c>
      <c r="M40" s="51"/>
      <c r="N40" s="51">
        <v>5</v>
      </c>
      <c r="O40" s="51"/>
      <c r="P40" s="51"/>
      <c r="Q40" s="51"/>
      <c r="R40" s="18"/>
      <c r="S40" s="165"/>
      <c r="T40" s="79">
        <v>4</v>
      </c>
      <c r="U40" s="60"/>
      <c r="V40" s="7"/>
      <c r="AB40" s="86"/>
      <c r="AC40" s="87"/>
      <c r="AE40" s="87"/>
    </row>
    <row r="41" spans="1:31" ht="19.95" customHeight="1" x14ac:dyDescent="0.25">
      <c r="A41" s="182"/>
      <c r="B41" s="126"/>
      <c r="C41" s="126"/>
      <c r="D41" s="124"/>
      <c r="E41" s="7">
        <v>10</v>
      </c>
      <c r="F41" s="133" t="s">
        <v>198</v>
      </c>
      <c r="G41" s="134"/>
      <c r="H41" s="18" t="s">
        <v>32</v>
      </c>
      <c r="I41" s="51">
        <v>1.5</v>
      </c>
      <c r="J41" s="18">
        <v>24</v>
      </c>
      <c r="K41" s="51">
        <v>18</v>
      </c>
      <c r="L41" s="15">
        <v>6</v>
      </c>
      <c r="M41" s="51"/>
      <c r="N41" s="51">
        <v>5</v>
      </c>
      <c r="O41" s="51"/>
      <c r="P41" s="51"/>
      <c r="Q41" s="51"/>
      <c r="R41" s="51"/>
      <c r="S41" s="165"/>
      <c r="T41" s="80" t="s">
        <v>199</v>
      </c>
      <c r="U41" s="60"/>
      <c r="V41" s="7"/>
      <c r="X41" s="81" t="s">
        <v>158</v>
      </c>
      <c r="AB41" s="86"/>
      <c r="AC41" s="87"/>
      <c r="AE41" s="87"/>
    </row>
    <row r="42" spans="1:31" ht="21" customHeight="1" x14ac:dyDescent="0.25">
      <c r="A42" s="182"/>
      <c r="B42" s="126"/>
      <c r="C42" s="126"/>
      <c r="D42" s="124"/>
      <c r="E42" s="7">
        <v>11</v>
      </c>
      <c r="F42" s="134" t="s">
        <v>200</v>
      </c>
      <c r="G42" s="134"/>
      <c r="H42" s="18" t="s">
        <v>32</v>
      </c>
      <c r="I42" s="51">
        <v>1</v>
      </c>
      <c r="J42" s="18">
        <v>16</v>
      </c>
      <c r="K42" s="51">
        <f>J42-L42</f>
        <v>12</v>
      </c>
      <c r="L42" s="15">
        <v>4</v>
      </c>
      <c r="M42" s="51"/>
      <c r="N42" s="51">
        <v>5</v>
      </c>
      <c r="O42" s="51"/>
      <c r="P42" s="51"/>
      <c r="Q42" s="51"/>
      <c r="R42" s="51"/>
      <c r="S42" s="165"/>
      <c r="T42" s="43">
        <v>3</v>
      </c>
      <c r="U42" s="60"/>
      <c r="V42" s="7"/>
      <c r="W42" s="71" t="s">
        <v>201</v>
      </c>
      <c r="X42" s="55"/>
      <c r="AB42" s="86"/>
      <c r="AC42" s="87"/>
      <c r="AE42" s="87"/>
    </row>
    <row r="43" spans="1:31" ht="12" customHeight="1" x14ac:dyDescent="0.25">
      <c r="A43" s="182"/>
      <c r="B43" s="126"/>
      <c r="C43" s="126"/>
      <c r="D43" s="124"/>
      <c r="E43" s="142" t="s">
        <v>96</v>
      </c>
      <c r="F43" s="142"/>
      <c r="G43" s="142"/>
      <c r="H43" s="17"/>
      <c r="I43" s="47">
        <f>SUM(I36:I42)</f>
        <v>12</v>
      </c>
      <c r="J43" s="47">
        <f>SUM(J36:J42)</f>
        <v>192</v>
      </c>
      <c r="K43" s="47">
        <f>SUM(K36:K42)</f>
        <v>140</v>
      </c>
      <c r="L43" s="47">
        <f>SUM(L36:L42)</f>
        <v>52</v>
      </c>
      <c r="M43" s="47"/>
      <c r="N43" s="47"/>
      <c r="O43" s="17">
        <f>SUM(O36:O42)</f>
        <v>0</v>
      </c>
      <c r="P43" s="17">
        <f>SUM(P36:P42)</f>
        <v>0</v>
      </c>
      <c r="Q43" s="17">
        <f>SUM(Q36:Q42)</f>
        <v>4</v>
      </c>
      <c r="R43" s="17">
        <f>4</f>
        <v>4</v>
      </c>
      <c r="S43" s="165"/>
      <c r="T43" s="82">
        <f>SUM(T36:T42)+3</f>
        <v>16</v>
      </c>
      <c r="U43" s="76"/>
      <c r="V43" s="77"/>
    </row>
    <row r="44" spans="1:31" ht="12" customHeight="1" x14ac:dyDescent="0.25">
      <c r="A44" s="145" t="s">
        <v>97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9">
        <f>O17+O30+O35+O43</f>
        <v>27</v>
      </c>
      <c r="P44" s="53">
        <f>P17+P30+P35</f>
        <v>29</v>
      </c>
      <c r="Q44" s="19">
        <f>Q17+Q30+Q35+Q43</f>
        <v>25</v>
      </c>
      <c r="R44" s="19">
        <f>R17+R30+R35+R43</f>
        <v>24</v>
      </c>
      <c r="S44" s="229"/>
      <c r="T44" s="19">
        <f>SUM(T36:T42)+3</f>
        <v>16</v>
      </c>
      <c r="U44" s="83"/>
      <c r="V44" s="84"/>
    </row>
    <row r="45" spans="1:31" ht="19.2" x14ac:dyDescent="0.25">
      <c r="A45" s="184" t="s">
        <v>98</v>
      </c>
      <c r="B45" s="147"/>
      <c r="C45" s="147"/>
      <c r="D45" s="147"/>
      <c r="E45" s="20" t="s">
        <v>3</v>
      </c>
      <c r="F45" s="148" t="s">
        <v>99</v>
      </c>
      <c r="G45" s="112"/>
      <c r="H45" s="20" t="s">
        <v>5</v>
      </c>
      <c r="I45" s="54" t="s">
        <v>6</v>
      </c>
      <c r="J45" s="149" t="s">
        <v>100</v>
      </c>
      <c r="K45" s="150"/>
      <c r="L45" s="150"/>
      <c r="M45" s="111" t="s">
        <v>101</v>
      </c>
      <c r="N45" s="112"/>
      <c r="O45" s="111" t="s">
        <v>102</v>
      </c>
      <c r="P45" s="112"/>
      <c r="Q45" s="112"/>
      <c r="R45" s="112"/>
      <c r="S45" s="112"/>
      <c r="T45" s="112"/>
      <c r="U45" s="112"/>
      <c r="V45" s="4" t="s">
        <v>10</v>
      </c>
    </row>
    <row r="46" spans="1:31" ht="24" customHeight="1" x14ac:dyDescent="0.25">
      <c r="A46" s="184"/>
      <c r="B46" s="124" t="s">
        <v>17</v>
      </c>
      <c r="C46" s="126" t="s">
        <v>75</v>
      </c>
      <c r="D46" s="126" t="s">
        <v>19</v>
      </c>
      <c r="E46" s="21">
        <v>1</v>
      </c>
      <c r="F46" s="224" t="s">
        <v>103</v>
      </c>
      <c r="G46" s="224"/>
      <c r="H46" s="22" t="s">
        <v>104</v>
      </c>
      <c r="I46" s="55">
        <v>1</v>
      </c>
      <c r="J46" s="225">
        <v>16</v>
      </c>
      <c r="K46" s="225"/>
      <c r="L46" s="225"/>
      <c r="M46" s="226" t="s">
        <v>105</v>
      </c>
      <c r="N46" s="226"/>
      <c r="O46" s="53"/>
      <c r="P46" s="53"/>
      <c r="Q46" s="53"/>
      <c r="R46" s="24" t="s">
        <v>106</v>
      </c>
      <c r="S46" s="53"/>
      <c r="T46" s="53"/>
      <c r="U46" s="53"/>
      <c r="V46" s="6" t="s">
        <v>107</v>
      </c>
    </row>
    <row r="47" spans="1:31" ht="22.05" customHeight="1" x14ac:dyDescent="0.25">
      <c r="A47" s="182"/>
      <c r="B47" s="124"/>
      <c r="C47" s="126"/>
      <c r="D47" s="126"/>
      <c r="E47" s="23">
        <v>2</v>
      </c>
      <c r="F47" s="224" t="s">
        <v>202</v>
      </c>
      <c r="G47" s="226"/>
      <c r="H47" s="25" t="s">
        <v>104</v>
      </c>
      <c r="I47" s="13">
        <v>1</v>
      </c>
      <c r="J47" s="152">
        <v>24</v>
      </c>
      <c r="K47" s="152"/>
      <c r="L47" s="152"/>
      <c r="M47" s="226">
        <v>3</v>
      </c>
      <c r="N47" s="226"/>
      <c r="O47" s="7"/>
      <c r="P47" s="18"/>
      <c r="Q47" s="85">
        <v>1</v>
      </c>
      <c r="R47" s="18"/>
      <c r="S47" s="18"/>
      <c r="T47" s="18"/>
      <c r="U47" s="18"/>
      <c r="V47" s="7" t="s">
        <v>109</v>
      </c>
      <c r="X47" s="69" t="s">
        <v>159</v>
      </c>
    </row>
    <row r="48" spans="1:31" ht="30.6" x14ac:dyDescent="0.25">
      <c r="A48" s="182"/>
      <c r="B48" s="124"/>
      <c r="C48" s="7" t="s">
        <v>77</v>
      </c>
      <c r="D48" s="155">
        <v>3</v>
      </c>
      <c r="E48" s="155"/>
      <c r="F48" s="156" t="s">
        <v>113</v>
      </c>
      <c r="G48" s="126"/>
      <c r="H48" s="26" t="s">
        <v>104</v>
      </c>
      <c r="I48" s="13">
        <v>2</v>
      </c>
      <c r="J48" s="152">
        <v>112</v>
      </c>
      <c r="K48" s="152"/>
      <c r="L48" s="152"/>
      <c r="M48" s="126">
        <v>2</v>
      </c>
      <c r="N48" s="126"/>
      <c r="O48" s="7">
        <v>2</v>
      </c>
      <c r="P48" s="7"/>
      <c r="Q48" s="7"/>
      <c r="R48" s="7"/>
      <c r="S48" s="7"/>
      <c r="T48" s="7"/>
      <c r="U48" s="7"/>
      <c r="V48" s="7" t="s">
        <v>114</v>
      </c>
    </row>
    <row r="49" spans="1:24" x14ac:dyDescent="0.25">
      <c r="A49" s="182"/>
      <c r="B49" s="124"/>
      <c r="C49" s="157" t="s">
        <v>55</v>
      </c>
      <c r="D49" s="157"/>
      <c r="E49" s="157"/>
      <c r="F49" s="157"/>
      <c r="G49" s="157"/>
      <c r="H49" s="27"/>
      <c r="I49" s="49">
        <f>SUM(I46:I48)</f>
        <v>4</v>
      </c>
      <c r="J49" s="158">
        <f>SUM(J46:J48)</f>
        <v>152</v>
      </c>
      <c r="K49" s="159"/>
      <c r="L49" s="160"/>
      <c r="M49" s="158">
        <f>SUM(M46:M48)</f>
        <v>5</v>
      </c>
      <c r="N49" s="160"/>
      <c r="O49" s="49">
        <f>SUM(O46:O48)</f>
        <v>2</v>
      </c>
      <c r="P49" s="49">
        <f t="shared" ref="P49:U49" si="2">SUM(P46:P48)</f>
        <v>0</v>
      </c>
      <c r="Q49" s="49">
        <f t="shared" si="2"/>
        <v>1</v>
      </c>
      <c r="R49" s="49">
        <f t="shared" si="2"/>
        <v>0</v>
      </c>
      <c r="S49" s="49">
        <f t="shared" si="2"/>
        <v>0</v>
      </c>
      <c r="T49" s="49">
        <f t="shared" si="2"/>
        <v>0</v>
      </c>
      <c r="U49" s="49">
        <f t="shared" si="2"/>
        <v>0</v>
      </c>
      <c r="V49" s="77"/>
    </row>
    <row r="50" spans="1:24" ht="22.95" customHeight="1" x14ac:dyDescent="0.25">
      <c r="A50" s="182"/>
      <c r="B50" s="126" t="s">
        <v>85</v>
      </c>
      <c r="C50" s="124" t="s">
        <v>115</v>
      </c>
      <c r="D50" s="124" t="s">
        <v>116</v>
      </c>
      <c r="E50" s="21">
        <v>1</v>
      </c>
      <c r="F50" s="224" t="s">
        <v>117</v>
      </c>
      <c r="G50" s="226"/>
      <c r="H50" s="22" t="s">
        <v>104</v>
      </c>
      <c r="I50" s="55">
        <v>1</v>
      </c>
      <c r="J50" s="225">
        <v>28</v>
      </c>
      <c r="K50" s="225"/>
      <c r="L50" s="225"/>
      <c r="M50" s="226">
        <v>1</v>
      </c>
      <c r="N50" s="226"/>
      <c r="O50" s="24">
        <v>0.5</v>
      </c>
      <c r="P50" s="24"/>
      <c r="Q50" s="24"/>
      <c r="R50" s="24"/>
      <c r="S50" s="24"/>
      <c r="T50" s="24"/>
      <c r="U50" s="24">
        <v>0.5</v>
      </c>
      <c r="V50" s="7"/>
    </row>
    <row r="51" spans="1:24" ht="11.25" customHeight="1" x14ac:dyDescent="0.25">
      <c r="A51" s="182"/>
      <c r="B51" s="126"/>
      <c r="C51" s="124"/>
      <c r="D51" s="124"/>
      <c r="E51" s="23">
        <v>2</v>
      </c>
      <c r="F51" s="163" t="s">
        <v>118</v>
      </c>
      <c r="G51" s="163"/>
      <c r="H51" s="25" t="s">
        <v>104</v>
      </c>
      <c r="I51" s="15">
        <v>1</v>
      </c>
      <c r="J51" s="164">
        <f t="shared" ref="J51:J53" si="3">M51*28</f>
        <v>28</v>
      </c>
      <c r="K51" s="164"/>
      <c r="L51" s="164"/>
      <c r="M51" s="165">
        <f t="shared" ref="M51:M56" si="4">SUM(O51:U51)</f>
        <v>1</v>
      </c>
      <c r="N51" s="165"/>
      <c r="O51" s="18">
        <v>1</v>
      </c>
      <c r="P51" s="18"/>
      <c r="Q51" s="18"/>
      <c r="R51" s="18"/>
      <c r="S51" s="18"/>
      <c r="T51" s="18"/>
      <c r="U51" s="18"/>
      <c r="V51" s="7"/>
    </row>
    <row r="52" spans="1:24" ht="11.25" customHeight="1" x14ac:dyDescent="0.25">
      <c r="A52" s="182"/>
      <c r="B52" s="126"/>
      <c r="C52" s="124"/>
      <c r="D52" s="124"/>
      <c r="E52" s="23">
        <v>3</v>
      </c>
      <c r="F52" s="166" t="s">
        <v>119</v>
      </c>
      <c r="G52" s="167"/>
      <c r="H52" s="26" t="s">
        <v>104</v>
      </c>
      <c r="I52" s="15">
        <v>2</v>
      </c>
      <c r="J52" s="164">
        <f t="shared" si="3"/>
        <v>56</v>
      </c>
      <c r="K52" s="164"/>
      <c r="L52" s="164"/>
      <c r="M52" s="165">
        <f t="shared" si="4"/>
        <v>2</v>
      </c>
      <c r="N52" s="165"/>
      <c r="O52" s="18"/>
      <c r="P52" s="18">
        <v>2</v>
      </c>
      <c r="Q52" s="18"/>
      <c r="R52" s="18"/>
      <c r="S52" s="18"/>
      <c r="T52" s="18"/>
      <c r="U52" s="18"/>
      <c r="V52" s="7"/>
    </row>
    <row r="53" spans="1:24" ht="11.25" customHeight="1" x14ac:dyDescent="0.25">
      <c r="A53" s="182"/>
      <c r="B53" s="126"/>
      <c r="C53" s="124"/>
      <c r="D53" s="124"/>
      <c r="E53" s="23">
        <v>4</v>
      </c>
      <c r="F53" s="203" t="s">
        <v>203</v>
      </c>
      <c r="G53" s="169"/>
      <c r="H53" s="26" t="s">
        <v>104</v>
      </c>
      <c r="I53" s="15">
        <v>1</v>
      </c>
      <c r="J53" s="164">
        <f t="shared" si="3"/>
        <v>28</v>
      </c>
      <c r="K53" s="164"/>
      <c r="L53" s="164"/>
      <c r="M53" s="165">
        <f t="shared" si="4"/>
        <v>1</v>
      </c>
      <c r="N53" s="165"/>
      <c r="O53" s="18"/>
      <c r="P53" s="18">
        <v>1</v>
      </c>
      <c r="Q53" s="18"/>
      <c r="R53" s="18"/>
      <c r="S53" s="18"/>
      <c r="T53" s="18"/>
      <c r="U53" s="18"/>
      <c r="V53" s="7"/>
    </row>
    <row r="54" spans="1:24" ht="11.25" customHeight="1" x14ac:dyDescent="0.25">
      <c r="A54" s="182"/>
      <c r="B54" s="126"/>
      <c r="C54" s="124"/>
      <c r="D54" s="124"/>
      <c r="E54" s="23">
        <v>5</v>
      </c>
      <c r="F54" s="204" t="s">
        <v>204</v>
      </c>
      <c r="G54" s="204"/>
      <c r="H54" s="25" t="s">
        <v>104</v>
      </c>
      <c r="I54" s="15">
        <v>1</v>
      </c>
      <c r="J54" s="164">
        <v>28</v>
      </c>
      <c r="K54" s="164"/>
      <c r="L54" s="164"/>
      <c r="M54" s="165">
        <f t="shared" si="4"/>
        <v>1</v>
      </c>
      <c r="N54" s="165"/>
      <c r="O54" s="18"/>
      <c r="P54" s="18"/>
      <c r="Q54" s="18">
        <v>1</v>
      </c>
      <c r="R54" s="18"/>
      <c r="S54" s="18"/>
      <c r="T54" s="18"/>
      <c r="U54" s="18"/>
      <c r="V54" s="7"/>
    </row>
    <row r="55" spans="1:24" ht="11.25" customHeight="1" x14ac:dyDescent="0.25">
      <c r="A55" s="182"/>
      <c r="B55" s="126"/>
      <c r="C55" s="124"/>
      <c r="D55" s="124"/>
      <c r="E55" s="23">
        <v>6</v>
      </c>
      <c r="F55" s="131" t="s">
        <v>121</v>
      </c>
      <c r="G55" s="131"/>
      <c r="H55" s="25" t="s">
        <v>104</v>
      </c>
      <c r="I55" s="15">
        <v>1</v>
      </c>
      <c r="J55" s="164">
        <f>M55*28</f>
        <v>28</v>
      </c>
      <c r="K55" s="164"/>
      <c r="L55" s="164"/>
      <c r="M55" s="165">
        <f t="shared" si="4"/>
        <v>1</v>
      </c>
      <c r="N55" s="165"/>
      <c r="O55" s="18"/>
      <c r="P55" s="18"/>
      <c r="Q55" s="18"/>
      <c r="R55" s="18">
        <v>1</v>
      </c>
      <c r="S55" s="18"/>
      <c r="T55" s="18"/>
      <c r="U55" s="18"/>
      <c r="V55" s="7"/>
    </row>
    <row r="56" spans="1:24" ht="11.25" customHeight="1" x14ac:dyDescent="0.25">
      <c r="A56" s="182"/>
      <c r="B56" s="126"/>
      <c r="C56" s="124"/>
      <c r="D56" s="124"/>
      <c r="E56" s="23">
        <v>7</v>
      </c>
      <c r="F56" s="227" t="s">
        <v>205</v>
      </c>
      <c r="G56" s="228"/>
      <c r="H56" s="25" t="s">
        <v>104</v>
      </c>
      <c r="I56" s="15">
        <f>SUM(O56:U56)</f>
        <v>21</v>
      </c>
      <c r="J56" s="164">
        <f>M56*24</f>
        <v>504</v>
      </c>
      <c r="K56" s="164"/>
      <c r="L56" s="164"/>
      <c r="M56" s="165">
        <f t="shared" si="4"/>
        <v>21</v>
      </c>
      <c r="N56" s="165"/>
      <c r="O56" s="18"/>
      <c r="P56" s="18"/>
      <c r="Q56" s="18"/>
      <c r="R56" s="18"/>
      <c r="S56" s="18">
        <v>13</v>
      </c>
      <c r="T56" s="18"/>
      <c r="U56" s="18">
        <v>8</v>
      </c>
      <c r="V56" s="7"/>
    </row>
    <row r="57" spans="1:24" ht="11.25" customHeight="1" x14ac:dyDescent="0.25">
      <c r="A57" s="182"/>
      <c r="B57" s="126"/>
      <c r="C57" s="124"/>
      <c r="D57" s="124"/>
      <c r="E57" s="23">
        <v>8</v>
      </c>
      <c r="F57" s="227" t="s">
        <v>206</v>
      </c>
      <c r="G57" s="228"/>
      <c r="H57" s="25" t="s">
        <v>104</v>
      </c>
      <c r="I57" s="15">
        <v>6</v>
      </c>
      <c r="J57" s="164">
        <f>M57*24</f>
        <v>144</v>
      </c>
      <c r="K57" s="164"/>
      <c r="L57" s="164"/>
      <c r="M57" s="165">
        <v>6</v>
      </c>
      <c r="N57" s="165"/>
      <c r="O57" s="18"/>
      <c r="P57" s="18"/>
      <c r="Q57" s="18"/>
      <c r="R57" s="18"/>
      <c r="S57" s="18"/>
      <c r="T57" s="18"/>
      <c r="U57" s="18">
        <v>6</v>
      </c>
      <c r="V57" s="7"/>
    </row>
    <row r="58" spans="1:24" ht="13.5" customHeight="1" x14ac:dyDescent="0.25">
      <c r="A58" s="182"/>
      <c r="B58" s="126"/>
      <c r="C58" s="124"/>
      <c r="D58" s="124"/>
      <c r="E58" s="157" t="s">
        <v>96</v>
      </c>
      <c r="F58" s="170"/>
      <c r="G58" s="170"/>
      <c r="H58" s="27"/>
      <c r="I58" s="56">
        <f>SUM(I50:I57)</f>
        <v>34</v>
      </c>
      <c r="J58" s="171">
        <f>SUM(J50:L57)</f>
        <v>844</v>
      </c>
      <c r="K58" s="171"/>
      <c r="L58" s="171"/>
      <c r="M58" s="172">
        <f>SUM(M50:N57)</f>
        <v>34</v>
      </c>
      <c r="N58" s="172"/>
      <c r="O58" s="57">
        <f>SUM(O50:O57)</f>
        <v>1.5</v>
      </c>
      <c r="P58" s="57">
        <f>SUM(P50:P57)</f>
        <v>3</v>
      </c>
      <c r="Q58" s="57">
        <f>SUM(Q50:Q57)</f>
        <v>1</v>
      </c>
      <c r="R58" s="57">
        <f>SUM(R50:R57)</f>
        <v>1</v>
      </c>
      <c r="S58" s="57">
        <f>SUM(S50:S57)</f>
        <v>13</v>
      </c>
      <c r="T58" s="57"/>
      <c r="U58" s="57">
        <f>SUM(U50:U57)</f>
        <v>14.5</v>
      </c>
      <c r="V58" s="77"/>
    </row>
    <row r="59" spans="1:24" ht="13.5" customHeight="1" x14ac:dyDescent="0.25">
      <c r="A59" s="182"/>
      <c r="B59" s="145" t="s">
        <v>124</v>
      </c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58">
        <f>O49+O58</f>
        <v>3.5</v>
      </c>
      <c r="P59" s="58">
        <f>P49+P58</f>
        <v>3</v>
      </c>
      <c r="Q59" s="58">
        <f>Q49+Q58</f>
        <v>2</v>
      </c>
      <c r="R59" s="58">
        <f>R49+R58</f>
        <v>1</v>
      </c>
      <c r="S59" s="58">
        <f>S49+S58</f>
        <v>13</v>
      </c>
      <c r="T59" s="58"/>
      <c r="U59" s="58">
        <f>U49+U58</f>
        <v>14.5</v>
      </c>
      <c r="V59" s="84"/>
    </row>
    <row r="60" spans="1:24" ht="26.25" customHeight="1" x14ac:dyDescent="0.25">
      <c r="A60" s="185"/>
      <c r="B60" s="173" t="s">
        <v>125</v>
      </c>
      <c r="C60" s="174"/>
      <c r="D60" s="174"/>
      <c r="E60" s="175"/>
      <c r="F60" s="175"/>
      <c r="G60" s="175"/>
      <c r="H60" s="141" t="s">
        <v>126</v>
      </c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7" t="s">
        <v>47</v>
      </c>
    </row>
    <row r="61" spans="1:24" ht="12.45" customHeight="1" x14ac:dyDescent="0.25">
      <c r="A61" s="111" t="s">
        <v>127</v>
      </c>
      <c r="B61" s="176"/>
      <c r="C61" s="177">
        <f>I17+I30+I35+I43+I49+I58</f>
        <v>140</v>
      </c>
      <c r="D61" s="177"/>
      <c r="E61" s="177"/>
      <c r="F61" s="177"/>
      <c r="G61" s="4" t="s">
        <v>128</v>
      </c>
      <c r="H61" s="126">
        <f>J17+J30+J35+J43+J49+J58</f>
        <v>2678</v>
      </c>
      <c r="I61" s="147"/>
      <c r="J61" s="147"/>
      <c r="K61" s="149" t="s">
        <v>129</v>
      </c>
      <c r="L61" s="176"/>
      <c r="M61" s="176"/>
      <c r="N61" s="126">
        <f>K17+K30+K35+K43</f>
        <v>1204</v>
      </c>
      <c r="O61" s="147"/>
      <c r="P61" s="147"/>
      <c r="Q61" s="111" t="s">
        <v>130</v>
      </c>
      <c r="R61" s="112"/>
      <c r="S61" s="112"/>
      <c r="T61" s="5"/>
      <c r="U61" s="126">
        <f>L17+L30+L35+L43+J49+J58</f>
        <v>1474</v>
      </c>
      <c r="V61" s="175"/>
    </row>
    <row r="62" spans="1:24" ht="12.45" customHeight="1" x14ac:dyDescent="0.25">
      <c r="A62" s="178" t="s">
        <v>207</v>
      </c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80"/>
      <c r="X62" s="69" t="s">
        <v>160</v>
      </c>
    </row>
    <row r="63" spans="1:24" x14ac:dyDescent="0.25">
      <c r="A63" s="230" t="s">
        <v>208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</row>
    <row r="64" spans="1:24" x14ac:dyDescent="0.25">
      <c r="A64" s="232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</sheetData>
  <mergeCells count="144">
    <mergeCell ref="A63:V64"/>
    <mergeCell ref="D50:D58"/>
    <mergeCell ref="E2:E3"/>
    <mergeCell ref="H2:H3"/>
    <mergeCell ref="I2:I3"/>
    <mergeCell ref="S36:S44"/>
    <mergeCell ref="V2:V3"/>
    <mergeCell ref="A2:B3"/>
    <mergeCell ref="C2:D3"/>
    <mergeCell ref="F2:G3"/>
    <mergeCell ref="A62:V62"/>
    <mergeCell ref="A4:A30"/>
    <mergeCell ref="A31:A43"/>
    <mergeCell ref="A45:A60"/>
    <mergeCell ref="B4:B17"/>
    <mergeCell ref="B18:B30"/>
    <mergeCell ref="B31:B35"/>
    <mergeCell ref="B36:B43"/>
    <mergeCell ref="B46:B49"/>
    <mergeCell ref="B50:B58"/>
    <mergeCell ref="C4:C14"/>
    <mergeCell ref="C15:C16"/>
    <mergeCell ref="C18:C29"/>
    <mergeCell ref="C31:C32"/>
    <mergeCell ref="C33:C34"/>
    <mergeCell ref="C36:C43"/>
    <mergeCell ref="C46:C47"/>
    <mergeCell ref="C50:C58"/>
    <mergeCell ref="D4:D11"/>
    <mergeCell ref="D18:D22"/>
    <mergeCell ref="D23:D29"/>
    <mergeCell ref="D31:D32"/>
    <mergeCell ref="D36:D43"/>
    <mergeCell ref="D46:D47"/>
    <mergeCell ref="B59:N59"/>
    <mergeCell ref="B60:G60"/>
    <mergeCell ref="H60:U60"/>
    <mergeCell ref="A61:B61"/>
    <mergeCell ref="C61:F61"/>
    <mergeCell ref="H61:J61"/>
    <mergeCell ref="K61:M61"/>
    <mergeCell ref="N61:P61"/>
    <mergeCell ref="Q61:S61"/>
    <mergeCell ref="U61:V61"/>
    <mergeCell ref="F56:G56"/>
    <mergeCell ref="J56:L56"/>
    <mergeCell ref="M56:N56"/>
    <mergeCell ref="F57:G57"/>
    <mergeCell ref="J57:L57"/>
    <mergeCell ref="M57:N57"/>
    <mergeCell ref="E58:G58"/>
    <mergeCell ref="J58:L58"/>
    <mergeCell ref="M58:N58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47:G47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A44:N44"/>
    <mergeCell ref="B45:D45"/>
    <mergeCell ref="F45:G45"/>
    <mergeCell ref="J45:L45"/>
    <mergeCell ref="M45:N45"/>
    <mergeCell ref="O45:U45"/>
    <mergeCell ref="F46:G46"/>
    <mergeCell ref="J46:L46"/>
    <mergeCell ref="M46:N46"/>
    <mergeCell ref="C35:H35"/>
    <mergeCell ref="F36:G36"/>
    <mergeCell ref="F37:G37"/>
    <mergeCell ref="F38:G38"/>
    <mergeCell ref="F39:G39"/>
    <mergeCell ref="F40:G40"/>
    <mergeCell ref="F41:G41"/>
    <mergeCell ref="F42:G42"/>
    <mergeCell ref="E43:G43"/>
    <mergeCell ref="F28:G28"/>
    <mergeCell ref="F29:G29"/>
    <mergeCell ref="C30:H30"/>
    <mergeCell ref="F31:G31"/>
    <mergeCell ref="F32:G32"/>
    <mergeCell ref="F33:G33"/>
    <mergeCell ref="M33:U33"/>
    <mergeCell ref="F34:G34"/>
    <mergeCell ref="M34:U34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A1:V1"/>
    <mergeCell ref="J2:L2"/>
    <mergeCell ref="M2:N2"/>
    <mergeCell ref="O2:U2"/>
    <mergeCell ref="S3:T3"/>
    <mergeCell ref="F4:G4"/>
    <mergeCell ref="F5:G5"/>
    <mergeCell ref="F6:G6"/>
    <mergeCell ref="F7:G7"/>
  </mergeCells>
  <phoneticPr fontId="38" type="noConversion"/>
  <printOptions horizontalCentered="1"/>
  <pageMargins left="0.156944444444444" right="0.156944444444444" top="0.156944444444444" bottom="7.8472222222222193E-2" header="0.196527777777778" footer="0.156944444444444"/>
  <pageSetup paperSize="9" scale="71" orientation="portrait"/>
  <ignoredErrors>
    <ignoredError sqref="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第2稿打印</vt:lpstr>
      <vt:lpstr>初稿</vt:lpstr>
      <vt:lpstr>Sheet2</vt:lpstr>
      <vt:lpstr>Sheet1</vt:lpstr>
      <vt:lpstr>Sheet2!Print_Area</vt:lpstr>
      <vt:lpstr>初稿!Print_Area</vt:lpstr>
      <vt:lpstr>第2稿打印!Print_Area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LQ</cp:lastModifiedBy>
  <dcterms:created xsi:type="dcterms:W3CDTF">2021-03-20T09:02:00Z</dcterms:created>
  <dcterms:modified xsi:type="dcterms:W3CDTF">2023-06-06T01:29:10Z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3E4DBFAFE5B442AFAFC6619F24D56377_13</vt:lpwstr>
  </property>
  <property fmtid="{D5CDD505-2E9C-101B-9397-08002B2CF9AE}" pid="3" name="KSOProductBuildVer">
    <vt:lpwstr>2052-11.1.0.14309</vt:lpwstr>
  </property>
</Properties>
</file>